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300" windowHeight="8736" activeTab="1"/>
  </bookViews>
  <sheets>
    <sheet name="Foglio1" sheetId="1" r:id="rId1"/>
    <sheet name="Foglio1 (2)" sheetId="4" r:id="rId2"/>
    <sheet name="Foglio2" sheetId="2" r:id="rId3"/>
    <sheet name="Foglio3" sheetId="3" r:id="rId4"/>
  </sheets>
  <definedNames>
    <definedName name="_xlnm.Print_Titles" localSheetId="0">Foglio1!$8:$8</definedName>
    <definedName name="_xlnm.Print_Titles" localSheetId="1">'Foglio1 (2)'!#REF!</definedName>
  </definedNames>
  <calcPr calcId="125725"/>
</workbook>
</file>

<file path=xl/calcChain.xml><?xml version="1.0" encoding="utf-8"?>
<calcChain xmlns="http://schemas.openxmlformats.org/spreadsheetml/2006/main">
  <c r="D272" i="1"/>
  <c r="D269"/>
  <c r="D267"/>
  <c r="D265"/>
  <c r="D215"/>
  <c r="D166"/>
  <c r="D157"/>
  <c r="D151"/>
  <c r="D83"/>
  <c r="D79"/>
  <c r="D71"/>
  <c r="D70"/>
  <c r="D69"/>
  <c r="D68"/>
  <c r="D67"/>
  <c r="D45"/>
  <c r="G307"/>
  <c r="H307" s="1"/>
  <c r="G306"/>
  <c r="H306" s="1"/>
  <c r="G305"/>
  <c r="H305" s="1"/>
  <c r="G304"/>
  <c r="H304" s="1"/>
  <c r="G303"/>
  <c r="H303" s="1"/>
  <c r="G302"/>
  <c r="H302" s="1"/>
  <c r="G301"/>
  <c r="H301" s="1"/>
  <c r="D308"/>
  <c r="G300"/>
  <c r="H300" s="1"/>
  <c r="G299"/>
  <c r="H299" s="1"/>
  <c r="G298"/>
  <c r="H298" s="1"/>
  <c r="G297"/>
  <c r="H297" s="1"/>
  <c r="G296"/>
  <c r="H296" s="1"/>
  <c r="G295"/>
  <c r="H295" s="1"/>
  <c r="G294"/>
  <c r="H294" s="1"/>
  <c r="G293"/>
  <c r="H293" s="1"/>
  <c r="G292"/>
  <c r="H292" s="1"/>
  <c r="G291"/>
  <c r="H291" s="1"/>
  <c r="G290"/>
  <c r="H290" s="1"/>
  <c r="G289"/>
  <c r="G288"/>
  <c r="H288" s="1"/>
  <c r="G287"/>
  <c r="H287" s="1"/>
  <c r="G286"/>
  <c r="H286" s="1"/>
  <c r="G285"/>
  <c r="H285" s="1"/>
  <c r="G284"/>
  <c r="H284" s="1"/>
  <c r="G283"/>
  <c r="H283" s="1"/>
  <c r="G282"/>
  <c r="H282" s="1"/>
  <c r="G281"/>
  <c r="H281" s="1"/>
  <c r="G280"/>
  <c r="H280" s="1"/>
  <c r="G279"/>
  <c r="H279" s="1"/>
  <c r="G278"/>
  <c r="H278" s="1"/>
  <c r="G277"/>
  <c r="H277" s="1"/>
  <c r="G276"/>
  <c r="H276" s="1"/>
  <c r="G275"/>
  <c r="H275" s="1"/>
  <c r="G274"/>
  <c r="H274" s="1"/>
  <c r="G273"/>
  <c r="H273" s="1"/>
  <c r="G272"/>
  <c r="H272" s="1"/>
  <c r="G271"/>
  <c r="H271" s="1"/>
  <c r="G270"/>
  <c r="H270" s="1"/>
  <c r="G269"/>
  <c r="H269" s="1"/>
  <c r="G268"/>
  <c r="H268" s="1"/>
  <c r="G267"/>
  <c r="H267" s="1"/>
  <c r="G266"/>
  <c r="H266" s="1"/>
  <c r="G265"/>
  <c r="H265" s="1"/>
  <c r="G264"/>
  <c r="H264" s="1"/>
  <c r="G263"/>
  <c r="H263" s="1"/>
  <c r="G262"/>
  <c r="H262" s="1"/>
  <c r="G261"/>
  <c r="H261" s="1"/>
  <c r="G260"/>
  <c r="H260" s="1"/>
  <c r="G259"/>
  <c r="H259" s="1"/>
  <c r="G258"/>
  <c r="H258" s="1"/>
  <c r="G257"/>
  <c r="H257" s="1"/>
  <c r="G256"/>
  <c r="H256" s="1"/>
  <c r="G255"/>
  <c r="H255" s="1"/>
  <c r="G254"/>
  <c r="H254" s="1"/>
  <c r="G253"/>
  <c r="H253" s="1"/>
  <c r="G252"/>
  <c r="H252" s="1"/>
  <c r="G251"/>
  <c r="H251" s="1"/>
  <c r="G250"/>
  <c r="H250" s="1"/>
  <c r="G249"/>
  <c r="H249" s="1"/>
  <c r="G248"/>
  <c r="H248" s="1"/>
  <c r="G247"/>
  <c r="H247" s="1"/>
  <c r="G246"/>
  <c r="H246" s="1"/>
  <c r="G245"/>
  <c r="H245" s="1"/>
  <c r="G244"/>
  <c r="H244" s="1"/>
  <c r="G243"/>
  <c r="H243" s="1"/>
  <c r="G242"/>
  <c r="H242" s="1"/>
  <c r="G241"/>
  <c r="H241" s="1"/>
  <c r="G240"/>
  <c r="H240" s="1"/>
  <c r="G239"/>
  <c r="H239" s="1"/>
  <c r="G238"/>
  <c r="H238" s="1"/>
  <c r="G237"/>
  <c r="H237" s="1"/>
  <c r="G236"/>
  <c r="H236" s="1"/>
  <c r="G235"/>
  <c r="H235" s="1"/>
  <c r="G234"/>
  <c r="H234" s="1"/>
  <c r="G233"/>
  <c r="H233" s="1"/>
  <c r="G232"/>
  <c r="H232" s="1"/>
  <c r="G231"/>
  <c r="H231" s="1"/>
  <c r="G230"/>
  <c r="H230" s="1"/>
  <c r="G229"/>
  <c r="H229" s="1"/>
  <c r="G228"/>
  <c r="H228" s="1"/>
  <c r="G227"/>
  <c r="H227" s="1"/>
  <c r="G226"/>
  <c r="H226" s="1"/>
  <c r="G225"/>
  <c r="H225" s="1"/>
  <c r="G224"/>
  <c r="H224" s="1"/>
  <c r="G223"/>
  <c r="H223" s="1"/>
  <c r="G222"/>
  <c r="H222" s="1"/>
  <c r="G221"/>
  <c r="H221" s="1"/>
  <c r="G220"/>
  <c r="H220" s="1"/>
  <c r="G219"/>
  <c r="H219" s="1"/>
  <c r="G218"/>
  <c r="H218" s="1"/>
  <c r="G217"/>
  <c r="H217" s="1"/>
  <c r="G216"/>
  <c r="H216" s="1"/>
  <c r="G215"/>
  <c r="H215" s="1"/>
  <c r="G214"/>
  <c r="H214" s="1"/>
  <c r="G213"/>
  <c r="H213" s="1"/>
  <c r="G212"/>
  <c r="H212" s="1"/>
  <c r="G211"/>
  <c r="H211" s="1"/>
  <c r="G210"/>
  <c r="H210" s="1"/>
  <c r="G209"/>
  <c r="H209" s="1"/>
  <c r="G208"/>
  <c r="H208" s="1"/>
  <c r="G207"/>
  <c r="H207" s="1"/>
  <c r="G206"/>
  <c r="H206" s="1"/>
  <c r="G205"/>
  <c r="H205" s="1"/>
  <c r="G204"/>
  <c r="H204" s="1"/>
  <c r="G203"/>
  <c r="H203" s="1"/>
  <c r="G202"/>
  <c r="H202" s="1"/>
  <c r="G201"/>
  <c r="H201" s="1"/>
  <c r="G200"/>
  <c r="H200" s="1"/>
  <c r="G199"/>
  <c r="H199" s="1"/>
  <c r="G198"/>
  <c r="H198" s="1"/>
  <c r="G197"/>
  <c r="H197" s="1"/>
  <c r="G196"/>
  <c r="H196" s="1"/>
  <c r="G195"/>
  <c r="H195" s="1"/>
  <c r="G194"/>
  <c r="H194" s="1"/>
  <c r="G193"/>
  <c r="H193" s="1"/>
  <c r="G192"/>
  <c r="H192" s="1"/>
  <c r="G191"/>
  <c r="H191" s="1"/>
  <c r="G190"/>
  <c r="H190" s="1"/>
  <c r="G189"/>
  <c r="H189" s="1"/>
  <c r="G188"/>
  <c r="H188" s="1"/>
  <c r="G187"/>
  <c r="H187" s="1"/>
  <c r="G186"/>
  <c r="H186" s="1"/>
  <c r="G185"/>
  <c r="H185" s="1"/>
  <c r="G184"/>
  <c r="H184" s="1"/>
  <c r="G183"/>
  <c r="H183" s="1"/>
  <c r="G182"/>
  <c r="H182" s="1"/>
  <c r="G181"/>
  <c r="H181" s="1"/>
  <c r="G180"/>
  <c r="H180" s="1"/>
  <c r="G179"/>
  <c r="H179" s="1"/>
  <c r="G178"/>
  <c r="H178" s="1"/>
  <c r="G177"/>
  <c r="H177" s="1"/>
  <c r="G176"/>
  <c r="H176" s="1"/>
  <c r="G175"/>
  <c r="H175" s="1"/>
  <c r="G174"/>
  <c r="H174" s="1"/>
  <c r="G173"/>
  <c r="H173" s="1"/>
  <c r="G172"/>
  <c r="H172" s="1"/>
  <c r="G171"/>
  <c r="H171" s="1"/>
  <c r="G170"/>
  <c r="H170" s="1"/>
  <c r="G169"/>
  <c r="H169" s="1"/>
  <c r="G168"/>
  <c r="H168" s="1"/>
  <c r="G167"/>
  <c r="H167" s="1"/>
  <c r="G166"/>
  <c r="G165"/>
  <c r="H165" s="1"/>
  <c r="G164"/>
  <c r="H164" s="1"/>
  <c r="G163"/>
  <c r="H163" s="1"/>
  <c r="G162"/>
  <c r="H162" s="1"/>
  <c r="G161"/>
  <c r="H161" s="1"/>
  <c r="G160"/>
  <c r="H160" s="1"/>
  <c r="G159"/>
  <c r="H159" s="1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 s="1"/>
  <c r="G150"/>
  <c r="H150" s="1"/>
  <c r="G149"/>
  <c r="H149" s="1"/>
  <c r="G148"/>
  <c r="H148" s="1"/>
  <c r="G147"/>
  <c r="H147" s="1"/>
  <c r="G146"/>
  <c r="H146" s="1"/>
  <c r="G145"/>
  <c r="H145" s="1"/>
  <c r="G144"/>
  <c r="H144" s="1"/>
  <c r="G143"/>
  <c r="H143" s="1"/>
  <c r="G142"/>
  <c r="H142" s="1"/>
  <c r="G141"/>
  <c r="H141" s="1"/>
  <c r="G140"/>
  <c r="H140" s="1"/>
  <c r="G139"/>
  <c r="H139" s="1"/>
  <c r="G138"/>
  <c r="H138" s="1"/>
  <c r="G137"/>
  <c r="H137" s="1"/>
  <c r="G136"/>
  <c r="H136" s="1"/>
  <c r="G135"/>
  <c r="H135" s="1"/>
  <c r="G134"/>
  <c r="H134" s="1"/>
  <c r="G133"/>
  <c r="H133" s="1"/>
  <c r="G132"/>
  <c r="H132" s="1"/>
  <c r="G131"/>
  <c r="H131" s="1"/>
  <c r="G130"/>
  <c r="H130" s="1"/>
  <c r="G129"/>
  <c r="H129" s="1"/>
  <c r="G128"/>
  <c r="H128" s="1"/>
  <c r="G127"/>
  <c r="H127" s="1"/>
  <c r="G126"/>
  <c r="H126" s="1"/>
  <c r="G125"/>
  <c r="H125" s="1"/>
  <c r="G124"/>
  <c r="H124" s="1"/>
  <c r="G123"/>
  <c r="H123" s="1"/>
  <c r="G122"/>
  <c r="H122" s="1"/>
  <c r="G121"/>
  <c r="H121" s="1"/>
  <c r="G120"/>
  <c r="H120" s="1"/>
  <c r="G119"/>
  <c r="H119" s="1"/>
  <c r="G118"/>
  <c r="H118" s="1"/>
  <c r="G117"/>
  <c r="H117" s="1"/>
  <c r="G116"/>
  <c r="H116" s="1"/>
  <c r="G115"/>
  <c r="H115" s="1"/>
  <c r="G114"/>
  <c r="H114" s="1"/>
  <c r="G113"/>
  <c r="H113" s="1"/>
  <c r="G112"/>
  <c r="H112" s="1"/>
  <c r="G111"/>
  <c r="H111" s="1"/>
  <c r="G110"/>
  <c r="H110" s="1"/>
  <c r="G109"/>
  <c r="H109" s="1"/>
  <c r="G108"/>
  <c r="H108" s="1"/>
  <c r="G107"/>
  <c r="H107" s="1"/>
  <c r="G106"/>
  <c r="H106" s="1"/>
  <c r="G105"/>
  <c r="H105" s="1"/>
  <c r="G104"/>
  <c r="H104" s="1"/>
  <c r="G103"/>
  <c r="H103" s="1"/>
  <c r="G102"/>
  <c r="H102" s="1"/>
  <c r="G101"/>
  <c r="H101" s="1"/>
  <c r="G100"/>
  <c r="H100" s="1"/>
  <c r="G99"/>
  <c r="H99" s="1"/>
  <c r="G98"/>
  <c r="H98" s="1"/>
  <c r="G97"/>
  <c r="H97" s="1"/>
  <c r="G96"/>
  <c r="H96" s="1"/>
  <c r="G95"/>
  <c r="H95" s="1"/>
  <c r="G94"/>
  <c r="H94" s="1"/>
  <c r="G93"/>
  <c r="H93" s="1"/>
  <c r="G92"/>
  <c r="H92" s="1"/>
  <c r="G91"/>
  <c r="H91" s="1"/>
  <c r="G90"/>
  <c r="H90" s="1"/>
  <c r="G89"/>
  <c r="H89" s="1"/>
  <c r="G88"/>
  <c r="H88" s="1"/>
  <c r="G87"/>
  <c r="H87" s="1"/>
  <c r="G86"/>
  <c r="H86" s="1"/>
  <c r="G85"/>
  <c r="H85" s="1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H166" l="1"/>
  <c r="H289"/>
  <c r="H308" s="1"/>
  <c r="H309" s="1"/>
</calcChain>
</file>

<file path=xl/sharedStrings.xml><?xml version="1.0" encoding="utf-8"?>
<sst xmlns="http://schemas.openxmlformats.org/spreadsheetml/2006/main" count="547" uniqueCount="396">
  <si>
    <t xml:space="preserve">REGIONE TOSCANA
Consiglio Regionale
Direzione di Area  Assistenza Istituzionale                                                           Settore Bilancio e  Finanze 
</t>
  </si>
  <si>
    <t>Indicatore trimestrale di tempestività dei pagamenti, calcolato sulla base di quanto previsto dall’articolo 33 del Decreto Legislativo 14 marzo 2013, n.33 e dagli articoli 9 e 10 del DPCM 22 settembre 2014.</t>
  </si>
  <si>
    <t>FORNITORE</t>
  </si>
  <si>
    <t>NUMERO DOCUMENTO</t>
  </si>
  <si>
    <t>DATA DOCUMENTO</t>
  </si>
  <si>
    <t>IMPORTO DOVUTO</t>
  </si>
  <si>
    <t>DATA SCADENZA</t>
  </si>
  <si>
    <t>DATA MANDATO</t>
  </si>
  <si>
    <t>GG EFFETTIVI DI PAGAMENTO</t>
  </si>
  <si>
    <t>INDICATORE DI TEMPESTIVITA' DEI PAGAMENTI</t>
  </si>
  <si>
    <t>4</t>
  </si>
  <si>
    <t>A.V.TECH SRL</t>
  </si>
  <si>
    <t>A2A Energia SpA</t>
  </si>
  <si>
    <t>ADN KRONOS SPA UNIPERSONALE</t>
  </si>
  <si>
    <t>ARIETE S.r.l.</t>
  </si>
  <si>
    <t>AUTOSTRADE PER L'ITALIA S.P.A</t>
  </si>
  <si>
    <t>CANALE 50 SPA</t>
  </si>
  <si>
    <t>Cappelli Benedetta</t>
  </si>
  <si>
    <t>Celdes S.r.l.</t>
  </si>
  <si>
    <t>CHI-MA FLORENCE SPA</t>
  </si>
  <si>
    <t>CIOFFI RAFFAELE</t>
  </si>
  <si>
    <t>CIR FOOD S.C.</t>
  </si>
  <si>
    <t>Com.&amp;e.Comunic.&amp;editoria srl</t>
  </si>
  <si>
    <t>COPYWORLD SRL</t>
  </si>
  <si>
    <t>15/PA</t>
  </si>
  <si>
    <t>Data Pos srl con socio unico</t>
  </si>
  <si>
    <t>DELL S.P.A.</t>
  </si>
  <si>
    <t>EBSCO INFORMATION SERVICES S.R.L.</t>
  </si>
  <si>
    <t>EDITORIALE S.R.L.</t>
  </si>
  <si>
    <t>Energetic S.p.A.</t>
  </si>
  <si>
    <t>EUREL Informatica S.p.A.</t>
  </si>
  <si>
    <t>EXPOMEETING S.R.L.</t>
  </si>
  <si>
    <t>FASTWEB SpA</t>
  </si>
  <si>
    <t>Geosystems s.r.l.</t>
  </si>
  <si>
    <t>13</t>
  </si>
  <si>
    <t>GERIST S.R.L. GESTIONE RISTORAZIONE</t>
  </si>
  <si>
    <t>GUSTO'S S.R.L.</t>
  </si>
  <si>
    <t>I.S.P.  ISTITUTO STENODATTILO PROFESSIONAL S.R.L.</t>
  </si>
  <si>
    <t>IGEAMED s.r.l.</t>
  </si>
  <si>
    <t>Infocamere - Soc.Cons. di Informatica per le Camere di Commercio Italiane p.a.</t>
  </si>
  <si>
    <t>International Security Service Vigilanza S.p.A.</t>
  </si>
  <si>
    <t>Joog S.r.l.</t>
  </si>
  <si>
    <t>LA PITAGORA</t>
  </si>
  <si>
    <t>Land s.r.l.</t>
  </si>
  <si>
    <t>LeasePlan Italia S.p.A.</t>
  </si>
  <si>
    <t>9</t>
  </si>
  <si>
    <t>MANUTENCOOP FACILITY MANAGEMENT SPA SOCIO UNICO SOGG.DIR.COORD.MANUTENCOOP SCOOP</t>
  </si>
  <si>
    <t>Mattiolo Ignazio</t>
  </si>
  <si>
    <t>Mediamind Srl</t>
  </si>
  <si>
    <t>NOI TV SRL</t>
  </si>
  <si>
    <t>ON DEV DI SANDRO DEL MASTIO E C. SNC</t>
  </si>
  <si>
    <t>2/2018</t>
  </si>
  <si>
    <t>PEREGO CARTA SPA</t>
  </si>
  <si>
    <t>Poste Italiane S.p.A.</t>
  </si>
  <si>
    <t>PRIMAMEDIA SAS DI CRISTIANO PELLEGRINI &amp; C.</t>
  </si>
  <si>
    <t>13/PA</t>
  </si>
  <si>
    <t>PROGRAM di AUTONOL. Fno SRL soc. unipers</t>
  </si>
  <si>
    <t>Publiacqua S.p.A.</t>
  </si>
  <si>
    <t>RADIOSIENATV SRL</t>
  </si>
  <si>
    <t>ROCCHI DELFRANCO</t>
  </si>
  <si>
    <t>RTV 38  SPA</t>
  </si>
  <si>
    <t>7</t>
  </si>
  <si>
    <t>FATTPA 5_18</t>
  </si>
  <si>
    <t>SESTA RETE EMITTENTE TELEVISIVA TOSCANA SOC.COOP</t>
  </si>
  <si>
    <t>SILFI SOCIETA' ILLUMINAZIONE FIRENZE E SERVIZISMARTCITY SPA</t>
  </si>
  <si>
    <t>SINT SISTEMA INTEGRATO</t>
  </si>
  <si>
    <t>SOZZI MARCO STANISLAO</t>
  </si>
  <si>
    <t>TECNOSOLAR FILM S.r.l.</t>
  </si>
  <si>
    <t>TELE IRIDE SOCIETA' COOPERATIVA A RESPONSABILITA' LIMITATA</t>
  </si>
  <si>
    <t>Telegranducato di Toscana S r l</t>
  </si>
  <si>
    <t>TELEMAREMMA SRL</t>
  </si>
  <si>
    <t>TELEPASS SPA</t>
  </si>
  <si>
    <t>TELETRURIA 2000 SRL</t>
  </si>
  <si>
    <t>3/6</t>
  </si>
  <si>
    <t>TIM  S.p.A.</t>
  </si>
  <si>
    <t>TOSCANA MEDIA CHANNEL srl</t>
  </si>
  <si>
    <t>TOSCANA SERVICE SRL</t>
  </si>
  <si>
    <t>TOSCANA TV SRL TOSCANA TV  SRL</t>
  </si>
  <si>
    <t>TSD COMUNICAZIONI</t>
  </si>
  <si>
    <t>TV LIBERA SPA</t>
  </si>
  <si>
    <t>TV1 S.R.L.</t>
  </si>
  <si>
    <t>TVR TELEITALIA S.R.L.</t>
  </si>
  <si>
    <t>22</t>
  </si>
  <si>
    <t>WAYPRESS S.R.L.</t>
  </si>
  <si>
    <t>Xerox Spa</t>
  </si>
  <si>
    <t>XL INSURANCE COMPANY SE</t>
  </si>
  <si>
    <t>Sono state considerate tutte le fatture e i documenti contabili equivalenti pagati nel 2° TRIMESTRE 2018, con esclusione di quelli pagati in contanti attraverso  la cassa economale.</t>
  </si>
  <si>
    <t>TOTALE PAGAMENTI 2° TRIM.2018</t>
  </si>
  <si>
    <t>INDICATORE TEMPESTIVITA' PAGAMENTI 2^ TRIM.2018</t>
  </si>
  <si>
    <t>4/26</t>
  </si>
  <si>
    <t>818000003332</t>
  </si>
  <si>
    <t>818000006076</t>
  </si>
  <si>
    <t>818000009590</t>
  </si>
  <si>
    <t>818000013141</t>
  </si>
  <si>
    <t>16/03-2018</t>
  </si>
  <si>
    <t>7/03</t>
  </si>
  <si>
    <t>ASSOCIAZIONE DI PROMOZIONE SOCIALE "ROSACELESTE"</t>
  </si>
  <si>
    <t>E2</t>
  </si>
  <si>
    <t>ATAF&amp;LINEA SCARL</t>
  </si>
  <si>
    <t>ALPA000023</t>
  </si>
  <si>
    <t>900004560D</t>
  </si>
  <si>
    <t>900006865D</t>
  </si>
  <si>
    <t>900009161D</t>
  </si>
  <si>
    <t>BACCIOTTI FRANCESCA</t>
  </si>
  <si>
    <t>BAGNOLI FRANCO</t>
  </si>
  <si>
    <t>BANI DANIELE</t>
  </si>
  <si>
    <t>BARBERI PAOLO</t>
  </si>
  <si>
    <t>BARBUJANI GUIDO</t>
  </si>
  <si>
    <t>BERTACCINI BRUNO</t>
  </si>
  <si>
    <t>BIANCHINI ALESSANDRO</t>
  </si>
  <si>
    <t>BONANNI PAOLO</t>
  </si>
  <si>
    <t>BRONCO SIMONA</t>
  </si>
  <si>
    <t>27/PA</t>
  </si>
  <si>
    <t>32/PA</t>
  </si>
  <si>
    <t>4E</t>
  </si>
  <si>
    <t>CARDUCCI ANNALAURA</t>
  </si>
  <si>
    <t>CARTO COPY SERVICE SRL</t>
  </si>
  <si>
    <t>796/F</t>
  </si>
  <si>
    <t>2018/5205/PA</t>
  </si>
  <si>
    <t>2018/5204/PA</t>
  </si>
  <si>
    <t>2018/5638/PA</t>
  </si>
  <si>
    <t>CHESSA STEFANO</t>
  </si>
  <si>
    <t>9/PA</t>
  </si>
  <si>
    <t>17/PA</t>
  </si>
  <si>
    <t>2/E</t>
  </si>
  <si>
    <t>5200011013</t>
  </si>
  <si>
    <t>5200010899</t>
  </si>
  <si>
    <t>5200010900</t>
  </si>
  <si>
    <t>5200014431</t>
  </si>
  <si>
    <t>5200014432</t>
  </si>
  <si>
    <t>CODA ELISA</t>
  </si>
  <si>
    <t>2018    56/E</t>
  </si>
  <si>
    <t>2018    67/E</t>
  </si>
  <si>
    <t>CONDOMINIO PALAZZO BASTOGI</t>
  </si>
  <si>
    <t>CONTI GIUSEPPE</t>
  </si>
  <si>
    <t>CONTICELLI SABDRO</t>
  </si>
  <si>
    <t>P2017-001011</t>
  </si>
  <si>
    <t>P2018-000260</t>
  </si>
  <si>
    <t>CORBELLI EDVIGE</t>
  </si>
  <si>
    <t>FATTPA 15_18</t>
  </si>
  <si>
    <t>1402666393</t>
  </si>
  <si>
    <t>DI GIAMBATTISTA LORELLA</t>
  </si>
  <si>
    <t>DI SALVATORE ENZO</t>
  </si>
  <si>
    <t>DINA PROFESSIONAL SRL</t>
  </si>
  <si>
    <t>114</t>
  </si>
  <si>
    <t>DM CULTURA SRL</t>
  </si>
  <si>
    <t>400043</t>
  </si>
  <si>
    <t>DOMENICI VALENTINA</t>
  </si>
  <si>
    <t>DPS INFORMATICA SNC DI PRESELLO G.&amp; C.</t>
  </si>
  <si>
    <t>245/FE</t>
  </si>
  <si>
    <t>2200021148</t>
  </si>
  <si>
    <t>2200024088</t>
  </si>
  <si>
    <t>2200024084</t>
  </si>
  <si>
    <t>2200024086</t>
  </si>
  <si>
    <t>2200024090</t>
  </si>
  <si>
    <t>EDICOLA PINZAUTI</t>
  </si>
  <si>
    <t>E-DISTRIBUZIONE SPA</t>
  </si>
  <si>
    <t>0000918900001105</t>
  </si>
  <si>
    <t>PA0000114</t>
  </si>
  <si>
    <t>PA0000113</t>
  </si>
  <si>
    <t>PA0000117</t>
  </si>
  <si>
    <t>PA0000116</t>
  </si>
  <si>
    <t>PA0000115</t>
  </si>
  <si>
    <t>PA0000183</t>
  </si>
  <si>
    <t>PA0000186</t>
  </si>
  <si>
    <t>PA0000187</t>
  </si>
  <si>
    <t>PA0000182</t>
  </si>
  <si>
    <t>PA0000184</t>
  </si>
  <si>
    <t>EFFELLE OFFICE DI FEDI ANDREA E C. S.A.S.</t>
  </si>
  <si>
    <t>54E</t>
  </si>
  <si>
    <t>EX10381/2018</t>
  </si>
  <si>
    <t>EX10386/2018</t>
  </si>
  <si>
    <t>EX10384/2018</t>
  </si>
  <si>
    <t>EX15215/2018</t>
  </si>
  <si>
    <t>EX15212/2018</t>
  </si>
  <si>
    <t>EX15217/2018</t>
  </si>
  <si>
    <t>EX20240/2018</t>
  </si>
  <si>
    <t>EX20238/2018</t>
  </si>
  <si>
    <t>EX20235/2018</t>
  </si>
  <si>
    <t>ENI S.P.A. DIVISIONE REFINING &amp; MARKETING</t>
  </si>
  <si>
    <t>19900987</t>
  </si>
  <si>
    <t>EREDI GASPARINI GIOVANNA</t>
  </si>
  <si>
    <t>FATTPA 53_18</t>
  </si>
  <si>
    <t>EURO 3 SNC</t>
  </si>
  <si>
    <t>0179/2018</t>
  </si>
  <si>
    <t>7/ELE</t>
  </si>
  <si>
    <t>8/ELE</t>
  </si>
  <si>
    <t>10/ELE</t>
  </si>
  <si>
    <t>PAE0011371</t>
  </si>
  <si>
    <t>PAE0011367</t>
  </si>
  <si>
    <t>2800006192</t>
  </si>
  <si>
    <t>2800006198</t>
  </si>
  <si>
    <t>PAE0015173</t>
  </si>
  <si>
    <t>PAE0015172</t>
  </si>
  <si>
    <t>FEDERICO ANTONIO</t>
  </si>
  <si>
    <t>FERRAGINA PAOLO</t>
  </si>
  <si>
    <t>FERRANTE ISIDORO</t>
  </si>
  <si>
    <t>FIAMAT SRL SOCIETA' UNINOMINALE</t>
  </si>
  <si>
    <t>FT000360</t>
  </si>
  <si>
    <t>FOLCO LUIGI</t>
  </si>
  <si>
    <t>Fondazione Architetti Firenze</t>
  </si>
  <si>
    <t>000005-2018-2</t>
  </si>
  <si>
    <t>FRANKLIN UNIVERSITY SWITZERLAND</t>
  </si>
  <si>
    <t>RT032018</t>
  </si>
  <si>
    <t>GALA S.p.A.</t>
  </si>
  <si>
    <t>E000119489</t>
  </si>
  <si>
    <t>E000104039</t>
  </si>
  <si>
    <t>E000140002</t>
  </si>
  <si>
    <t>E000160285</t>
  </si>
  <si>
    <t>GALLI GIANCARLO</t>
  </si>
  <si>
    <t>33</t>
  </si>
  <si>
    <t>2000930007</t>
  </si>
  <si>
    <t>GIANNETTI FILIPPO</t>
  </si>
  <si>
    <t>GORI FRANCO</t>
  </si>
  <si>
    <t>GROSSO ENRICO</t>
  </si>
  <si>
    <t>GRUPPO SERVIZI ASSOCIATI SPA S.U.</t>
  </si>
  <si>
    <t>V070011800244</t>
  </si>
  <si>
    <t>V070011800245</t>
  </si>
  <si>
    <t>V070011800498</t>
  </si>
  <si>
    <t>V070011800497</t>
  </si>
  <si>
    <t>V070011800724</t>
  </si>
  <si>
    <t>V070011800725</t>
  </si>
  <si>
    <t>000002-2018-1</t>
  </si>
  <si>
    <t>125/F</t>
  </si>
  <si>
    <t>126/F</t>
  </si>
  <si>
    <t>158/F</t>
  </si>
  <si>
    <t>181/F</t>
  </si>
  <si>
    <t>182/F</t>
  </si>
  <si>
    <t>FTE181372</t>
  </si>
  <si>
    <t>IL MAGNIFICO SAS DI FRANZINI FRANCESCO &amp; C.</t>
  </si>
  <si>
    <t>75/PA</t>
  </si>
  <si>
    <t>VVA/18004462</t>
  </si>
  <si>
    <t>VVA/18004463</t>
  </si>
  <si>
    <t>PA146</t>
  </si>
  <si>
    <t>PA217</t>
  </si>
  <si>
    <t>000201</t>
  </si>
  <si>
    <t>JUMBO SYSTEM SRL</t>
  </si>
  <si>
    <t>44</t>
  </si>
  <si>
    <t>LA NAZIONALE MANIFATTURE SNC di G.NIZZOLA &amp; C.</t>
  </si>
  <si>
    <t>354</t>
  </si>
  <si>
    <t>4/F</t>
  </si>
  <si>
    <t>7/O</t>
  </si>
  <si>
    <t>95/CV</t>
  </si>
  <si>
    <t>LAMANNA GIANLUCA</t>
  </si>
  <si>
    <t>000005ELSW</t>
  </si>
  <si>
    <t>LAPALORCIA ANTONELLO</t>
  </si>
  <si>
    <t>18122600</t>
  </si>
  <si>
    <t>18164954</t>
  </si>
  <si>
    <t>18122599</t>
  </si>
  <si>
    <t>18210992</t>
  </si>
  <si>
    <t>LIONETTI VINCENZO</t>
  </si>
  <si>
    <t>LLOYD'S</t>
  </si>
  <si>
    <t>A1B65253</t>
  </si>
  <si>
    <t>LONGO VINCENZO</t>
  </si>
  <si>
    <t>LUCCIO FABRIZIO</t>
  </si>
  <si>
    <t>LUPO NICOLA</t>
  </si>
  <si>
    <t>MANCUSO STEFANO</t>
  </si>
  <si>
    <t>MANUTENCOOP FACILITY MANAGEMENT S.P.A.SOGGETTA DIREZ COORD DI MANUTENCOOPSOCCOOP</t>
  </si>
  <si>
    <t>7817012412</t>
  </si>
  <si>
    <t>7818002875</t>
  </si>
  <si>
    <t>7818007291</t>
  </si>
  <si>
    <t>7817015804</t>
  </si>
  <si>
    <t>7817018426</t>
  </si>
  <si>
    <t>7817018423</t>
  </si>
  <si>
    <t>7817018424</t>
  </si>
  <si>
    <t>7817018428</t>
  </si>
  <si>
    <t>7817018996</t>
  </si>
  <si>
    <t>7817019381</t>
  </si>
  <si>
    <t>7817019382</t>
  </si>
  <si>
    <t>7818001878</t>
  </si>
  <si>
    <t>7818002652</t>
  </si>
  <si>
    <t>7818002805</t>
  </si>
  <si>
    <t>7818005983</t>
  </si>
  <si>
    <t>7818005981</t>
  </si>
  <si>
    <t>7818006103</t>
  </si>
  <si>
    <t>7818006222</t>
  </si>
  <si>
    <t>7818006220</t>
  </si>
  <si>
    <t>7818006224</t>
  </si>
  <si>
    <t>7818006223</t>
  </si>
  <si>
    <t>7818006225</t>
  </si>
  <si>
    <t>MOLESTI MASSIMILIANO</t>
  </si>
  <si>
    <t>24/2018</t>
  </si>
  <si>
    <t>MUSIO ANTONIO</t>
  </si>
  <si>
    <t>NET PARTNER CONSULTING SRL</t>
  </si>
  <si>
    <t>1PA/2018</t>
  </si>
  <si>
    <t>12</t>
  </si>
  <si>
    <t>18</t>
  </si>
  <si>
    <t>8/2018</t>
  </si>
  <si>
    <t>13/2018</t>
  </si>
  <si>
    <t>PAGLI LINDA</t>
  </si>
  <si>
    <t>PALICI DI SUNI ELISABETTA</t>
  </si>
  <si>
    <t>PAOLA VERRUCCHI</t>
  </si>
  <si>
    <t>PELLEGRINI DOMENICO EDOARDO GIAMPIETRO</t>
  </si>
  <si>
    <t>1614</t>
  </si>
  <si>
    <t>1777</t>
  </si>
  <si>
    <t>1776</t>
  </si>
  <si>
    <t>1810</t>
  </si>
  <si>
    <t>2769</t>
  </si>
  <si>
    <t>PERROTTA DARIA</t>
  </si>
  <si>
    <t>PIERACCINI MASSIMILIANO</t>
  </si>
  <si>
    <t>PISANTI NADIA</t>
  </si>
  <si>
    <t>POLI DAVIDE</t>
  </si>
  <si>
    <t>POLITI FABRIZIO</t>
  </si>
  <si>
    <t>8718103560</t>
  </si>
  <si>
    <t>24/PA</t>
  </si>
  <si>
    <t>25/PA</t>
  </si>
  <si>
    <t>33/PA</t>
  </si>
  <si>
    <t>232/PA</t>
  </si>
  <si>
    <t>292/PA</t>
  </si>
  <si>
    <t>7018012000002841</t>
  </si>
  <si>
    <t>7018012000000013</t>
  </si>
  <si>
    <t>7018012000001973</t>
  </si>
  <si>
    <t>7018012000003063</t>
  </si>
  <si>
    <t>7018012000003594</t>
  </si>
  <si>
    <t>7018012000007316</t>
  </si>
  <si>
    <t>PUCCI LAURA</t>
  </si>
  <si>
    <t>12 SP</t>
  </si>
  <si>
    <t>15 SP</t>
  </si>
  <si>
    <t>18 SP</t>
  </si>
  <si>
    <t>RAZZANO MASSIMILIANO</t>
  </si>
  <si>
    <t>RIVOSECCHI GUIDO</t>
  </si>
  <si>
    <t>6</t>
  </si>
  <si>
    <t>11</t>
  </si>
  <si>
    <t>15</t>
  </si>
  <si>
    <t>SCAFFARDI LUCIA</t>
  </si>
  <si>
    <t>SCHOEN FABIO</t>
  </si>
  <si>
    <t>18-E</t>
  </si>
  <si>
    <t>19-C</t>
  </si>
  <si>
    <t>21-C</t>
  </si>
  <si>
    <t>SOCIETA' REALE MUTUA DI ASSICURAZIONI</t>
  </si>
  <si>
    <t>2016/052637059</t>
  </si>
  <si>
    <t>SOLUZIONE UFFICIO S.R.L.</t>
  </si>
  <si>
    <t>819/PA/2018</t>
  </si>
  <si>
    <t>SPARZANI ANTONIO</t>
  </si>
  <si>
    <t>STANGA RUGGERO MARIA</t>
  </si>
  <si>
    <t>SYLOS MAURO LABINI</t>
  </si>
  <si>
    <t>TADDEI MAURIZIO</t>
  </si>
  <si>
    <t>000009-2018-01PA</t>
  </si>
  <si>
    <t>000017-2018-01PA</t>
  </si>
  <si>
    <t>000023-2018-01PA</t>
  </si>
  <si>
    <t>FATTPA 22_18</t>
  </si>
  <si>
    <t>FATTPA 29_18</t>
  </si>
  <si>
    <t>FATTPA 37_18</t>
  </si>
  <si>
    <t>7/018</t>
  </si>
  <si>
    <t>11/018</t>
  </si>
  <si>
    <t>16/018</t>
  </si>
  <si>
    <t>900004983T</t>
  </si>
  <si>
    <t>900007173T</t>
  </si>
  <si>
    <t>900009392T</t>
  </si>
  <si>
    <t>3/25</t>
  </si>
  <si>
    <t>3/30</t>
  </si>
  <si>
    <t>3/40</t>
  </si>
  <si>
    <t>TETI ANTONIO</t>
  </si>
  <si>
    <t>7X00869102</t>
  </si>
  <si>
    <t>7X00605916</t>
  </si>
  <si>
    <t>7X00254541</t>
  </si>
  <si>
    <t>6820180308002161</t>
  </si>
  <si>
    <t>7X01410983</t>
  </si>
  <si>
    <t>7X01225817</t>
  </si>
  <si>
    <t>7X01359958</t>
  </si>
  <si>
    <t>7X01186029</t>
  </si>
  <si>
    <t>6820180508002927</t>
  </si>
  <si>
    <t>TONCELLI ALESSANDRA</t>
  </si>
  <si>
    <t>TONELLI GUIDO EMILIO</t>
  </si>
  <si>
    <t>37</t>
  </si>
  <si>
    <t>57</t>
  </si>
  <si>
    <t>71</t>
  </si>
  <si>
    <t>00093</t>
  </si>
  <si>
    <t>00166</t>
  </si>
  <si>
    <t>21</t>
  </si>
  <si>
    <t>TOTI PAOLO</t>
  </si>
  <si>
    <t>17</t>
  </si>
  <si>
    <t>24</t>
  </si>
  <si>
    <t>2/9</t>
  </si>
  <si>
    <t>2/11</t>
  </si>
  <si>
    <t>2/14</t>
  </si>
  <si>
    <t>26</t>
  </si>
  <si>
    <t>05</t>
  </si>
  <si>
    <t>ULIVI LORENZO</t>
  </si>
  <si>
    <t>UNIPOLSAI ASSICURAZIONI SPA</t>
  </si>
  <si>
    <t>Universita' di Pisa - DIPARTIMENTO DI SCIENZE POLITICHE</t>
  </si>
  <si>
    <t>EVE00-45</t>
  </si>
  <si>
    <t>VIGNALI ROBERT</t>
  </si>
  <si>
    <t>VIOLINI LORENZA</t>
  </si>
  <si>
    <t>VOLPI MAURO</t>
  </si>
  <si>
    <t>65</t>
  </si>
  <si>
    <t>180005943 /G</t>
  </si>
  <si>
    <t>18003417 /K</t>
  </si>
  <si>
    <t>18003419 /K</t>
  </si>
  <si>
    <t>Indicatore di tempestività dei pagamenti anno 2017 
(articolo 33 D.Lgs 14 marzo 2013, n.33 e articoli 9 e 10  DPCM 22 settembre 2014)</t>
  </si>
  <si>
    <t>1° trimestre 2017</t>
  </si>
  <si>
    <t> 2° trimestre 2017</t>
  </si>
  <si>
    <t xml:space="preserve"> 3° trimestre 2017</t>
  </si>
  <si>
    <t> 4° trimestre 2017</t>
  </si>
  <si>
    <t>Anno 2017</t>
  </si>
  <si>
    <t xml:space="preserve">REGIONE TOSCANA
Consiglio Regionale
Direzione di Area  Assistenza Istituzionale
Settore Bilancio e  Finanze 
</t>
  </si>
</sst>
</file>

<file path=xl/styles.xml><?xml version="1.0" encoding="utf-8"?>
<styleSheet xmlns="http://schemas.openxmlformats.org/spreadsheetml/2006/main">
  <numFmts count="7">
    <numFmt numFmtId="44" formatCode="_-&quot;€&quot;\ * #,##0.00_-;\-&quot;€&quot;\ * #,##0.00_-;_-&quot;€&quot;\ * &quot;-&quot;??_-;_-@_-"/>
    <numFmt numFmtId="164" formatCode="[$-410]General"/>
    <numFmt numFmtId="165" formatCode="dd\/mm\/yyyy"/>
    <numFmt numFmtId="166" formatCode="\+0;\-0;0"/>
    <numFmt numFmtId="167" formatCode="#,##0.00_ ;\-#,##0.00\ "/>
    <numFmt numFmtId="168" formatCode="\+0.00;\-0.00;0.00"/>
    <numFmt numFmtId="169" formatCode="0.00_ ;\-0.0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color rgb="FF000000"/>
      <name val="Calibri"/>
      <family val="2"/>
    </font>
    <font>
      <b/>
      <sz val="15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rgb="FF333333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4" fillId="0" borderId="0"/>
  </cellStyleXfs>
  <cellXfs count="123">
    <xf numFmtId="0" fontId="0" fillId="0" borderId="0" xfId="0"/>
    <xf numFmtId="14" fontId="3" fillId="0" borderId="0" xfId="0" applyNumberFormat="1" applyFont="1" applyFill="1" applyBorder="1" applyAlignment="1">
      <alignment wrapText="1"/>
    </xf>
    <xf numFmtId="0" fontId="0" fillId="0" borderId="0" xfId="0" applyAlignment="1"/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/>
    </xf>
    <xf numFmtId="166" fontId="0" fillId="0" borderId="0" xfId="0" applyNumberFormat="1"/>
    <xf numFmtId="167" fontId="2" fillId="4" borderId="6" xfId="0" applyNumberFormat="1" applyFont="1" applyFill="1" applyBorder="1"/>
    <xf numFmtId="0" fontId="0" fillId="0" borderId="0" xfId="0" applyAlignment="1">
      <alignment horizontal="center"/>
    </xf>
    <xf numFmtId="165" fontId="8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44" fontId="2" fillId="0" borderId="0" xfId="1" applyFont="1"/>
    <xf numFmtId="49" fontId="6" fillId="3" borderId="7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49" fontId="7" fillId="3" borderId="8" xfId="0" applyNumberFormat="1" applyFont="1" applyFill="1" applyBorder="1" applyAlignment="1">
      <alignment horizontal="right" vertical="center"/>
    </xf>
    <xf numFmtId="0" fontId="7" fillId="3" borderId="8" xfId="0" quotePrefix="1" applyFont="1" applyFill="1" applyBorder="1" applyAlignment="1">
      <alignment horizontal="left"/>
    </xf>
    <xf numFmtId="49" fontId="8" fillId="3" borderId="8" xfId="0" applyNumberFormat="1" applyFont="1" applyFill="1" applyBorder="1" applyAlignment="1">
      <alignment horizontal="right" vertical="center"/>
    </xf>
    <xf numFmtId="0" fontId="7" fillId="0" borderId="8" xfId="0" quotePrefix="1" applyFont="1" applyBorder="1"/>
    <xf numFmtId="0" fontId="0" fillId="0" borderId="0" xfId="0" applyFill="1" applyBorder="1"/>
    <xf numFmtId="168" fontId="0" fillId="0" borderId="0" xfId="0" applyNumberFormat="1"/>
    <xf numFmtId="49" fontId="6" fillId="6" borderId="0" xfId="0" applyNumberFormat="1" applyFont="1" applyFill="1" applyBorder="1" applyAlignment="1">
      <alignment horizontal="center" vertical="center" wrapText="1"/>
    </xf>
    <xf numFmtId="14" fontId="6" fillId="6" borderId="0" xfId="0" applyNumberFormat="1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0" fillId="0" borderId="0" xfId="0" applyBorder="1"/>
    <xf numFmtId="49" fontId="7" fillId="3" borderId="0" xfId="0" applyNumberFormat="1" applyFont="1" applyFill="1" applyBorder="1" applyAlignment="1">
      <alignment vertical="center" wrapText="1"/>
    </xf>
    <xf numFmtId="49" fontId="7" fillId="3" borderId="0" xfId="0" applyNumberFormat="1" applyFont="1" applyFill="1" applyBorder="1" applyAlignment="1">
      <alignment horizontal="center" vertical="center"/>
    </xf>
    <xf numFmtId="14" fontId="7" fillId="3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14" fontId="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165" fontId="7" fillId="3" borderId="0" xfId="0" applyNumberFormat="1" applyFont="1" applyFill="1" applyBorder="1" applyAlignment="1">
      <alignment horizontal="center" vertical="center"/>
    </xf>
    <xf numFmtId="166" fontId="7" fillId="3" borderId="0" xfId="0" applyNumberFormat="1" applyFont="1" applyFill="1" applyBorder="1" applyAlignment="1">
      <alignment horizontal="right" vertical="center"/>
    </xf>
    <xf numFmtId="2" fontId="0" fillId="0" borderId="0" xfId="0" applyNumberFormat="1" applyBorder="1"/>
    <xf numFmtId="0" fontId="7" fillId="3" borderId="0" xfId="0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168" fontId="7" fillId="3" borderId="0" xfId="0" applyNumberFormat="1" applyFont="1" applyFill="1" applyBorder="1" applyAlignment="1">
      <alignment horizontal="right" vertical="center"/>
    </xf>
    <xf numFmtId="14" fontId="7" fillId="3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4" fontId="9" fillId="0" borderId="0" xfId="0" applyNumberFormat="1" applyFont="1" applyFill="1" applyBorder="1" applyAlignment="1">
      <alignment horizontal="right"/>
    </xf>
    <xf numFmtId="14" fontId="7" fillId="0" borderId="0" xfId="0" applyNumberFormat="1" applyFont="1" applyBorder="1" applyAlignment="1">
      <alignment horizontal="center"/>
    </xf>
    <xf numFmtId="14" fontId="7" fillId="0" borderId="0" xfId="0" applyNumberFormat="1" applyFont="1" applyBorder="1" applyAlignment="1"/>
    <xf numFmtId="165" fontId="9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right" vertical="center"/>
    </xf>
    <xf numFmtId="165" fontId="0" fillId="0" borderId="0" xfId="0" applyNumberFormat="1" applyBorder="1" applyAlignment="1"/>
    <xf numFmtId="165" fontId="0" fillId="0" borderId="0" xfId="0" applyNumberFormat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14" fontId="7" fillId="3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4" fontId="7" fillId="0" borderId="0" xfId="0" applyNumberFormat="1" applyFont="1" applyBorder="1"/>
    <xf numFmtId="49" fontId="8" fillId="3" borderId="0" xfId="0" applyNumberFormat="1" applyFont="1" applyFill="1" applyBorder="1" applyAlignment="1">
      <alignment vertical="center" wrapText="1"/>
    </xf>
    <xf numFmtId="49" fontId="8" fillId="3" borderId="0" xfId="0" applyNumberFormat="1" applyFont="1" applyFill="1" applyBorder="1" applyAlignment="1">
      <alignment horizontal="center" vertical="center"/>
    </xf>
    <xf numFmtId="14" fontId="8" fillId="3" borderId="0" xfId="0" applyNumberFormat="1" applyFont="1" applyFill="1" applyBorder="1" applyAlignment="1">
      <alignment horizontal="left" vertical="center"/>
    </xf>
    <xf numFmtId="14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65" fontId="8" fillId="3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Fill="1" applyBorder="1"/>
    <xf numFmtId="2" fontId="7" fillId="0" borderId="0" xfId="0" applyNumberFormat="1" applyFont="1" applyFill="1" applyBorder="1"/>
    <xf numFmtId="169" fontId="7" fillId="3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center"/>
    </xf>
    <xf numFmtId="1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166" fontId="0" fillId="0" borderId="0" xfId="0" applyNumberFormat="1" applyBorder="1"/>
    <xf numFmtId="49" fontId="8" fillId="0" borderId="9" xfId="0" applyNumberFormat="1" applyFont="1" applyFill="1" applyBorder="1" applyAlignment="1">
      <alignment vertical="center" wrapText="1"/>
    </xf>
    <xf numFmtId="49" fontId="8" fillId="0" borderId="9" xfId="0" applyNumberFormat="1" applyFont="1" applyFill="1" applyBorder="1" applyAlignment="1">
      <alignment horizontal="center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right" vertical="center"/>
    </xf>
    <xf numFmtId="165" fontId="8" fillId="0" borderId="1" xfId="0" applyNumberFormat="1" applyFont="1" applyBorder="1" applyAlignment="1">
      <alignment horizontal="center" vertical="center"/>
    </xf>
    <xf numFmtId="166" fontId="13" fillId="0" borderId="1" xfId="0" applyNumberFormat="1" applyFont="1" applyBorder="1"/>
    <xf numFmtId="168" fontId="13" fillId="0" borderId="1" xfId="0" applyNumberFormat="1" applyFont="1" applyBorder="1"/>
    <xf numFmtId="0" fontId="8" fillId="0" borderId="9" xfId="0" applyFont="1" applyBorder="1" applyAlignment="1"/>
    <xf numFmtId="0" fontId="8" fillId="0" borderId="9" xfId="0" applyFont="1" applyBorder="1"/>
    <xf numFmtId="14" fontId="8" fillId="3" borderId="9" xfId="0" applyNumberFormat="1" applyFont="1" applyFill="1" applyBorder="1" applyAlignment="1">
      <alignment horizontal="center"/>
    </xf>
    <xf numFmtId="0" fontId="8" fillId="3" borderId="9" xfId="0" applyFont="1" applyFill="1" applyBorder="1" applyAlignment="1">
      <alignment horizontal="left"/>
    </xf>
    <xf numFmtId="0" fontId="8" fillId="0" borderId="9" xfId="0" applyFont="1" applyBorder="1" applyAlignment="1">
      <alignment horizontal="center"/>
    </xf>
    <xf numFmtId="14" fontId="8" fillId="0" borderId="9" xfId="0" applyNumberFormat="1" applyFont="1" applyBorder="1" applyAlignment="1">
      <alignment horizontal="center"/>
    </xf>
    <xf numFmtId="0" fontId="8" fillId="0" borderId="9" xfId="0" applyFont="1" applyFill="1" applyBorder="1" applyAlignment="1"/>
    <xf numFmtId="0" fontId="8" fillId="0" borderId="9" xfId="0" applyFont="1" applyFill="1" applyBorder="1"/>
    <xf numFmtId="165" fontId="8" fillId="0" borderId="1" xfId="0" applyNumberFormat="1" applyFont="1" applyFill="1" applyBorder="1" applyAlignment="1">
      <alignment horizontal="left" vertical="center"/>
    </xf>
    <xf numFmtId="165" fontId="13" fillId="0" borderId="1" xfId="0" applyNumberFormat="1" applyFont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wrapText="1"/>
    </xf>
    <xf numFmtId="14" fontId="8" fillId="0" borderId="1" xfId="0" applyNumberFormat="1" applyFont="1" applyBorder="1" applyAlignment="1">
      <alignment horizontal="center" vertical="center"/>
    </xf>
    <xf numFmtId="2" fontId="8" fillId="0" borderId="9" xfId="0" applyNumberFormat="1" applyFont="1" applyFill="1" applyBorder="1"/>
    <xf numFmtId="0" fontId="8" fillId="0" borderId="3" xfId="0" applyFont="1" applyFill="1" applyBorder="1" applyAlignment="1"/>
    <xf numFmtId="0" fontId="8" fillId="0" borderId="3" xfId="0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0" fontId="8" fillId="0" borderId="3" xfId="0" applyFont="1" applyBorder="1"/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0" fontId="8" fillId="0" borderId="1" xfId="0" applyFont="1" applyFill="1" applyBorder="1"/>
    <xf numFmtId="14" fontId="3" fillId="0" borderId="0" xfId="0" applyNumberFormat="1" applyFont="1" applyFill="1" applyBorder="1" applyAlignment="1">
      <alignment wrapText="1"/>
    </xf>
    <xf numFmtId="0" fontId="0" fillId="0" borderId="0" xfId="0" applyAlignment="1"/>
    <xf numFmtId="165" fontId="10" fillId="0" borderId="1" xfId="0" applyNumberFormat="1" applyFont="1" applyBorder="1" applyAlignment="1">
      <alignment horizontal="center" vertical="center"/>
    </xf>
    <xf numFmtId="0" fontId="14" fillId="7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4" fillId="0" borderId="0" xfId="0" applyFont="1" applyAlignment="1">
      <alignment vertical="top" wrapText="1"/>
    </xf>
    <xf numFmtId="0" fontId="14" fillId="7" borderId="0" xfId="0" applyFont="1" applyFill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wrapText="1"/>
    </xf>
    <xf numFmtId="0" fontId="0" fillId="0" borderId="0" xfId="0" applyAlignment="1"/>
    <xf numFmtId="164" fontId="5" fillId="0" borderId="0" xfId="2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164" fontId="17" fillId="0" borderId="0" xfId="2" applyFont="1" applyFill="1" applyBorder="1" applyAlignment="1">
      <alignment horizontal="justify" vertical="justify" wrapText="1"/>
    </xf>
    <xf numFmtId="0" fontId="16" fillId="0" borderId="0" xfId="0" applyFont="1" applyAlignment="1">
      <alignment horizontal="justify" vertical="justify" wrapText="1"/>
    </xf>
    <xf numFmtId="0" fontId="18" fillId="0" borderId="0" xfId="0" applyFont="1" applyAlignment="1">
      <alignment horizontal="center" vertical="top" wrapText="1"/>
    </xf>
  </cellXfs>
  <cellStyles count="3">
    <cellStyle name="Excel Built-in Normal" xfId="2"/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522360</xdr:colOff>
      <xdr:row>0</xdr:row>
      <xdr:rowOff>386210</xdr:rowOff>
    </xdr:from>
    <xdr:ext cx="849240" cy="104467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lum/>
        </a:blip>
        <a:srcRect/>
        <a:stretch>
          <a:fillRect/>
        </a:stretch>
      </xdr:blipFill>
      <xdr:spPr>
        <a:xfrm>
          <a:off x="522360" y="386210"/>
          <a:ext cx="849240" cy="10446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522360</xdr:colOff>
      <xdr:row>0</xdr:row>
      <xdr:rowOff>386210</xdr:rowOff>
    </xdr:from>
    <xdr:ext cx="849240" cy="104467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lum/>
        </a:blip>
        <a:srcRect/>
        <a:stretch>
          <a:fillRect/>
        </a:stretch>
      </xdr:blipFill>
      <xdr:spPr>
        <a:xfrm>
          <a:off x="522360" y="386210"/>
          <a:ext cx="849240" cy="10446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3"/>
  <sheetViews>
    <sheetView workbookViewId="0">
      <selection activeCell="A2" sqref="A2:H2"/>
    </sheetView>
  </sheetViews>
  <sheetFormatPr defaultRowHeight="14.4"/>
  <cols>
    <col min="1" max="1" width="28.44140625" customWidth="1"/>
    <col min="2" max="2" width="19.6640625" customWidth="1"/>
    <col min="3" max="3" width="12" style="12" customWidth="1"/>
    <col min="4" max="4" width="14.6640625" customWidth="1"/>
    <col min="5" max="5" width="12.44140625" style="12" customWidth="1"/>
    <col min="6" max="6" width="11" style="12" customWidth="1"/>
    <col min="7" max="7" width="11.5546875" customWidth="1"/>
    <col min="8" max="8" width="13.5546875" customWidth="1"/>
  </cols>
  <sheetData>
    <row r="1" spans="1:9" ht="133.80000000000001" customHeight="1">
      <c r="A1" s="1"/>
      <c r="B1" s="116" t="s">
        <v>0</v>
      </c>
      <c r="C1" s="117"/>
      <c r="D1" s="117"/>
      <c r="E1" s="117"/>
      <c r="F1" s="117"/>
      <c r="G1" s="117"/>
      <c r="H1" s="2"/>
    </row>
    <row r="2" spans="1:9" ht="61.2" customHeight="1">
      <c r="A2" s="118" t="s">
        <v>1</v>
      </c>
      <c r="B2" s="119"/>
      <c r="C2" s="119"/>
      <c r="D2" s="119"/>
      <c r="E2" s="119"/>
      <c r="F2" s="119"/>
      <c r="G2" s="119"/>
      <c r="H2" s="119"/>
    </row>
    <row r="3" spans="1:9">
      <c r="A3" s="118" t="s">
        <v>86</v>
      </c>
      <c r="B3" s="119"/>
      <c r="C3" s="119"/>
      <c r="D3" s="119"/>
      <c r="E3" s="119"/>
      <c r="F3" s="119"/>
      <c r="G3" s="119"/>
      <c r="H3" s="119"/>
    </row>
    <row r="4" spans="1:9">
      <c r="A4" s="119"/>
      <c r="B4" s="119"/>
      <c r="C4" s="119"/>
      <c r="D4" s="119"/>
      <c r="E4" s="119"/>
      <c r="F4" s="119"/>
      <c r="G4" s="119"/>
      <c r="H4" s="119"/>
    </row>
    <row r="5" spans="1:9" ht="15.6" customHeight="1">
      <c r="A5" s="119"/>
      <c r="B5" s="119"/>
      <c r="C5" s="119"/>
      <c r="D5" s="119"/>
      <c r="E5" s="119"/>
      <c r="F5" s="119"/>
      <c r="G5" s="119"/>
      <c r="H5" s="119"/>
    </row>
    <row r="8" spans="1:9" ht="48">
      <c r="A8" s="3" t="s">
        <v>2</v>
      </c>
      <c r="B8" s="4" t="s">
        <v>3</v>
      </c>
      <c r="C8" s="5" t="s">
        <v>4</v>
      </c>
      <c r="D8" s="6" t="s">
        <v>5</v>
      </c>
      <c r="E8" s="5" t="s">
        <v>6</v>
      </c>
      <c r="F8" s="5" t="s">
        <v>7</v>
      </c>
      <c r="G8" s="7" t="s">
        <v>8</v>
      </c>
      <c r="H8" s="8" t="s">
        <v>9</v>
      </c>
    </row>
    <row r="9" spans="1:9">
      <c r="A9" s="71" t="s">
        <v>11</v>
      </c>
      <c r="B9" s="72" t="s">
        <v>89</v>
      </c>
      <c r="C9" s="73">
        <v>43179</v>
      </c>
      <c r="D9" s="74">
        <v>9281.01</v>
      </c>
      <c r="E9" s="75">
        <v>43209</v>
      </c>
      <c r="F9" s="13">
        <v>43210</v>
      </c>
      <c r="G9" s="76">
        <f>+F9-E9</f>
        <v>1</v>
      </c>
      <c r="H9" s="77">
        <f>+G9*D9</f>
        <v>9281.01</v>
      </c>
      <c r="I9" s="19"/>
    </row>
    <row r="10" spans="1:9">
      <c r="A10" s="71" t="s">
        <v>12</v>
      </c>
      <c r="B10" s="72" t="s">
        <v>90</v>
      </c>
      <c r="C10" s="73">
        <v>43150</v>
      </c>
      <c r="D10" s="74">
        <v>14733.93</v>
      </c>
      <c r="E10" s="75">
        <v>43254</v>
      </c>
      <c r="F10" s="13">
        <v>43250</v>
      </c>
      <c r="G10" s="76">
        <f t="shared" ref="G10:G73" si="0">+F10-E10</f>
        <v>-4</v>
      </c>
      <c r="H10" s="77">
        <f t="shared" ref="H10:H73" si="1">+G10*D10</f>
        <v>-58935.72</v>
      </c>
      <c r="I10" s="19"/>
    </row>
    <row r="11" spans="1:9">
      <c r="A11" s="71" t="s">
        <v>12</v>
      </c>
      <c r="B11" s="72" t="s">
        <v>91</v>
      </c>
      <c r="C11" s="73">
        <v>43174</v>
      </c>
      <c r="D11" s="74">
        <v>14825.72</v>
      </c>
      <c r="E11" s="75">
        <v>43254</v>
      </c>
      <c r="F11" s="13">
        <v>43250</v>
      </c>
      <c r="G11" s="76">
        <f t="shared" si="0"/>
        <v>-4</v>
      </c>
      <c r="H11" s="77">
        <f t="shared" si="1"/>
        <v>-59302.879999999997</v>
      </c>
      <c r="I11" s="19"/>
    </row>
    <row r="12" spans="1:9">
      <c r="A12" s="71" t="s">
        <v>12</v>
      </c>
      <c r="B12" s="72" t="s">
        <v>92</v>
      </c>
      <c r="C12" s="73">
        <v>43206</v>
      </c>
      <c r="D12" s="74">
        <v>14642.39</v>
      </c>
      <c r="E12" s="75">
        <v>43254</v>
      </c>
      <c r="F12" s="13">
        <v>43250</v>
      </c>
      <c r="G12" s="76">
        <f t="shared" si="0"/>
        <v>-4</v>
      </c>
      <c r="H12" s="77">
        <f t="shared" si="1"/>
        <v>-58569.56</v>
      </c>
      <c r="I12" s="19"/>
    </row>
    <row r="13" spans="1:9">
      <c r="A13" s="71" t="s">
        <v>12</v>
      </c>
      <c r="B13" s="72" t="s">
        <v>93</v>
      </c>
      <c r="C13" s="73">
        <v>43235</v>
      </c>
      <c r="D13" s="74">
        <v>9085.66</v>
      </c>
      <c r="E13" s="75">
        <v>43265</v>
      </c>
      <c r="F13" s="13">
        <v>43269</v>
      </c>
      <c r="G13" s="76">
        <f t="shared" si="0"/>
        <v>4</v>
      </c>
      <c r="H13" s="77">
        <f t="shared" si="1"/>
        <v>36342.639999999999</v>
      </c>
      <c r="I13" s="19"/>
    </row>
    <row r="14" spans="1:9" ht="22.8">
      <c r="A14" s="71" t="s">
        <v>13</v>
      </c>
      <c r="B14" s="72" t="s">
        <v>94</v>
      </c>
      <c r="C14" s="73">
        <v>43159</v>
      </c>
      <c r="D14" s="74">
        <v>276.77999999999997</v>
      </c>
      <c r="E14" s="75">
        <v>43196</v>
      </c>
      <c r="F14" s="13">
        <v>43195</v>
      </c>
      <c r="G14" s="76">
        <f t="shared" si="0"/>
        <v>-1</v>
      </c>
      <c r="H14" s="77">
        <f t="shared" si="1"/>
        <v>-276.77999999999997</v>
      </c>
      <c r="I14" s="19"/>
    </row>
    <row r="15" spans="1:9">
      <c r="A15" s="71" t="s">
        <v>14</v>
      </c>
      <c r="B15" s="72" t="s">
        <v>95</v>
      </c>
      <c r="C15" s="73">
        <v>43235</v>
      </c>
      <c r="D15" s="74">
        <v>1968.27</v>
      </c>
      <c r="E15" s="75">
        <v>43265</v>
      </c>
      <c r="F15" s="13">
        <v>43243</v>
      </c>
      <c r="G15" s="76">
        <f t="shared" si="0"/>
        <v>-22</v>
      </c>
      <c r="H15" s="77">
        <f t="shared" si="1"/>
        <v>-43301.94</v>
      </c>
      <c r="I15" s="19"/>
    </row>
    <row r="16" spans="1:9" ht="22.8">
      <c r="A16" s="71" t="s">
        <v>96</v>
      </c>
      <c r="B16" s="72" t="s">
        <v>97</v>
      </c>
      <c r="C16" s="73">
        <v>43097</v>
      </c>
      <c r="D16" s="74">
        <v>3050</v>
      </c>
      <c r="E16" s="75">
        <v>43184</v>
      </c>
      <c r="F16" s="13">
        <v>43195</v>
      </c>
      <c r="G16" s="76">
        <f t="shared" si="0"/>
        <v>11</v>
      </c>
      <c r="H16" s="77">
        <f t="shared" si="1"/>
        <v>33550</v>
      </c>
      <c r="I16" s="19"/>
    </row>
    <row r="17" spans="1:9">
      <c r="A17" s="71" t="s">
        <v>98</v>
      </c>
      <c r="B17" s="72" t="s">
        <v>99</v>
      </c>
      <c r="C17" s="73">
        <v>43249</v>
      </c>
      <c r="D17" s="74">
        <v>480</v>
      </c>
      <c r="E17" s="75">
        <v>43285</v>
      </c>
      <c r="F17" s="13">
        <v>43264</v>
      </c>
      <c r="G17" s="76">
        <f t="shared" si="0"/>
        <v>-21</v>
      </c>
      <c r="H17" s="77">
        <f t="shared" si="1"/>
        <v>-10080</v>
      </c>
      <c r="I17" s="19"/>
    </row>
    <row r="18" spans="1:9">
      <c r="A18" s="71" t="s">
        <v>15</v>
      </c>
      <c r="B18" s="72" t="s">
        <v>100</v>
      </c>
      <c r="C18" s="73">
        <v>43182</v>
      </c>
      <c r="D18" s="74">
        <v>249.84</v>
      </c>
      <c r="E18" s="75">
        <v>43193</v>
      </c>
      <c r="F18" s="13">
        <v>43193</v>
      </c>
      <c r="G18" s="76">
        <f t="shared" si="0"/>
        <v>0</v>
      </c>
      <c r="H18" s="77">
        <f t="shared" si="1"/>
        <v>0</v>
      </c>
      <c r="I18" s="19"/>
    </row>
    <row r="19" spans="1:9">
      <c r="A19" s="71" t="s">
        <v>15</v>
      </c>
      <c r="B19" s="72" t="s">
        <v>101</v>
      </c>
      <c r="C19" s="73">
        <v>43213</v>
      </c>
      <c r="D19" s="74">
        <v>208.11</v>
      </c>
      <c r="E19" s="75">
        <v>43223</v>
      </c>
      <c r="F19" s="13">
        <v>43223</v>
      </c>
      <c r="G19" s="76">
        <f t="shared" si="0"/>
        <v>0</v>
      </c>
      <c r="H19" s="77">
        <f t="shared" si="1"/>
        <v>0</v>
      </c>
      <c r="I19" s="19"/>
    </row>
    <row r="20" spans="1:9">
      <c r="A20" s="71" t="s">
        <v>15</v>
      </c>
      <c r="B20" s="72" t="s">
        <v>102</v>
      </c>
      <c r="C20" s="73">
        <v>43243</v>
      </c>
      <c r="D20" s="74">
        <v>177.87</v>
      </c>
      <c r="E20" s="75">
        <v>43255</v>
      </c>
      <c r="F20" s="13">
        <v>43255</v>
      </c>
      <c r="G20" s="76">
        <f t="shared" si="0"/>
        <v>0</v>
      </c>
      <c r="H20" s="77">
        <f t="shared" si="1"/>
        <v>0</v>
      </c>
      <c r="I20" s="19"/>
    </row>
    <row r="21" spans="1:9">
      <c r="A21" s="78" t="s">
        <v>103</v>
      </c>
      <c r="B21" s="79">
        <v>1</v>
      </c>
      <c r="C21" s="80">
        <v>43194</v>
      </c>
      <c r="D21" s="81">
        <v>750</v>
      </c>
      <c r="E21" s="75">
        <v>43243</v>
      </c>
      <c r="F21" s="13">
        <v>43231</v>
      </c>
      <c r="G21" s="76">
        <f t="shared" si="0"/>
        <v>-12</v>
      </c>
      <c r="H21" s="77">
        <f t="shared" si="1"/>
        <v>-9000</v>
      </c>
      <c r="I21" s="19"/>
    </row>
    <row r="22" spans="1:9">
      <c r="A22" s="78" t="s">
        <v>104</v>
      </c>
      <c r="B22" s="82">
        <v>1</v>
      </c>
      <c r="C22" s="83">
        <v>43188</v>
      </c>
      <c r="D22" s="79">
        <v>1500</v>
      </c>
      <c r="E22" s="75">
        <v>43226</v>
      </c>
      <c r="F22" s="13">
        <v>43201</v>
      </c>
      <c r="G22" s="76">
        <f t="shared" si="0"/>
        <v>-25</v>
      </c>
      <c r="H22" s="77">
        <f t="shared" si="1"/>
        <v>-37500</v>
      </c>
      <c r="I22" s="19"/>
    </row>
    <row r="23" spans="1:9">
      <c r="A23" s="78" t="s">
        <v>105</v>
      </c>
      <c r="B23" s="82">
        <v>1</v>
      </c>
      <c r="C23" s="83">
        <v>43216</v>
      </c>
      <c r="D23" s="79">
        <v>1450</v>
      </c>
      <c r="E23" s="75">
        <v>43247</v>
      </c>
      <c r="F23" s="13">
        <v>43231</v>
      </c>
      <c r="G23" s="76">
        <f t="shared" si="0"/>
        <v>-16</v>
      </c>
      <c r="H23" s="77">
        <f t="shared" si="1"/>
        <v>-23200</v>
      </c>
      <c r="I23" s="19"/>
    </row>
    <row r="24" spans="1:9">
      <c r="A24" s="78" t="s">
        <v>106</v>
      </c>
      <c r="B24" s="82">
        <v>1</v>
      </c>
      <c r="C24" s="83">
        <v>43218</v>
      </c>
      <c r="D24" s="79">
        <v>750</v>
      </c>
      <c r="E24" s="75">
        <v>43261</v>
      </c>
      <c r="F24" s="13">
        <v>43250</v>
      </c>
      <c r="G24" s="76">
        <f t="shared" si="0"/>
        <v>-11</v>
      </c>
      <c r="H24" s="77">
        <f t="shared" si="1"/>
        <v>-8250</v>
      </c>
      <c r="I24" s="19"/>
    </row>
    <row r="25" spans="1:9">
      <c r="A25" s="78" t="s">
        <v>107</v>
      </c>
      <c r="B25" s="82"/>
      <c r="C25" s="83">
        <v>43229</v>
      </c>
      <c r="D25" s="79">
        <v>350</v>
      </c>
      <c r="E25" s="75">
        <v>43260</v>
      </c>
      <c r="F25" s="13">
        <v>43236</v>
      </c>
      <c r="G25" s="76">
        <f t="shared" si="0"/>
        <v>-24</v>
      </c>
      <c r="H25" s="77">
        <f t="shared" si="1"/>
        <v>-8400</v>
      </c>
      <c r="I25" s="19"/>
    </row>
    <row r="26" spans="1:9">
      <c r="A26" s="84" t="s">
        <v>108</v>
      </c>
      <c r="B26" s="82">
        <v>1</v>
      </c>
      <c r="C26" s="83">
        <v>43241</v>
      </c>
      <c r="D26" s="85">
        <v>800</v>
      </c>
      <c r="E26" s="75">
        <v>43271</v>
      </c>
      <c r="F26" s="13">
        <v>43256</v>
      </c>
      <c r="G26" s="76">
        <f t="shared" si="0"/>
        <v>-15</v>
      </c>
      <c r="H26" s="77">
        <f t="shared" si="1"/>
        <v>-12000</v>
      </c>
      <c r="I26" s="19"/>
    </row>
    <row r="27" spans="1:9">
      <c r="A27" s="78" t="s">
        <v>109</v>
      </c>
      <c r="B27" s="82">
        <v>1</v>
      </c>
      <c r="C27" s="83">
        <v>43182</v>
      </c>
      <c r="D27" s="79">
        <v>1000</v>
      </c>
      <c r="E27" s="75">
        <v>43212</v>
      </c>
      <c r="F27" s="13">
        <v>43195</v>
      </c>
      <c r="G27" s="76">
        <f t="shared" si="0"/>
        <v>-17</v>
      </c>
      <c r="H27" s="77">
        <f t="shared" si="1"/>
        <v>-17000</v>
      </c>
      <c r="I27" s="19"/>
    </row>
    <row r="28" spans="1:9">
      <c r="A28" s="84" t="s">
        <v>110</v>
      </c>
      <c r="B28" s="82">
        <v>7</v>
      </c>
      <c r="C28" s="83">
        <v>43213</v>
      </c>
      <c r="D28" s="79">
        <v>1100</v>
      </c>
      <c r="E28" s="75">
        <v>43260</v>
      </c>
      <c r="F28" s="13">
        <v>43278</v>
      </c>
      <c r="G28" s="76">
        <f t="shared" si="0"/>
        <v>18</v>
      </c>
      <c r="H28" s="77">
        <f t="shared" si="1"/>
        <v>19800</v>
      </c>
      <c r="I28" s="19"/>
    </row>
    <row r="29" spans="1:9">
      <c r="A29" s="78" t="s">
        <v>111</v>
      </c>
      <c r="B29" s="82">
        <v>1</v>
      </c>
      <c r="C29" s="83">
        <v>43199</v>
      </c>
      <c r="D29" s="79">
        <v>450</v>
      </c>
      <c r="E29" s="75">
        <v>43229</v>
      </c>
      <c r="F29" s="86">
        <v>43213</v>
      </c>
      <c r="G29" s="76">
        <f t="shared" si="0"/>
        <v>-16</v>
      </c>
      <c r="H29" s="77">
        <f t="shared" si="1"/>
        <v>-7200</v>
      </c>
      <c r="I29" s="20"/>
    </row>
    <row r="30" spans="1:9">
      <c r="A30" s="71" t="s">
        <v>16</v>
      </c>
      <c r="B30" s="72" t="s">
        <v>24</v>
      </c>
      <c r="C30" s="73">
        <v>43194</v>
      </c>
      <c r="D30" s="74">
        <v>5199.2</v>
      </c>
      <c r="E30" s="75">
        <v>43229</v>
      </c>
      <c r="F30" s="13">
        <v>43209</v>
      </c>
      <c r="G30" s="76">
        <f t="shared" si="0"/>
        <v>-20</v>
      </c>
      <c r="H30" s="77">
        <f t="shared" si="1"/>
        <v>-103984</v>
      </c>
      <c r="I30" s="19"/>
    </row>
    <row r="31" spans="1:9">
      <c r="A31" s="71" t="s">
        <v>16</v>
      </c>
      <c r="B31" s="72" t="s">
        <v>112</v>
      </c>
      <c r="C31" s="73">
        <v>43222</v>
      </c>
      <c r="D31" s="74">
        <v>5199.2</v>
      </c>
      <c r="E31" s="75">
        <v>43266</v>
      </c>
      <c r="F31" s="13">
        <v>43248</v>
      </c>
      <c r="G31" s="76">
        <f t="shared" si="0"/>
        <v>-18</v>
      </c>
      <c r="H31" s="77">
        <f t="shared" si="1"/>
        <v>-93585.599999999991</v>
      </c>
      <c r="I31" s="19"/>
    </row>
    <row r="32" spans="1:9">
      <c r="A32" s="71" t="s">
        <v>16</v>
      </c>
      <c r="B32" s="72" t="s">
        <v>113</v>
      </c>
      <c r="C32" s="73">
        <v>43255</v>
      </c>
      <c r="D32" s="74">
        <v>5199.2</v>
      </c>
      <c r="E32" s="75">
        <v>43294</v>
      </c>
      <c r="F32" s="87">
        <v>43277</v>
      </c>
      <c r="G32" s="76">
        <f t="shared" si="0"/>
        <v>-17</v>
      </c>
      <c r="H32" s="77">
        <f t="shared" si="1"/>
        <v>-88386.4</v>
      </c>
      <c r="I32" s="19"/>
    </row>
    <row r="33" spans="1:9">
      <c r="A33" s="71" t="s">
        <v>17</v>
      </c>
      <c r="B33" s="72" t="s">
        <v>114</v>
      </c>
      <c r="C33" s="73">
        <v>43201</v>
      </c>
      <c r="D33" s="74">
        <v>4784.01</v>
      </c>
      <c r="E33" s="75">
        <v>43246</v>
      </c>
      <c r="F33" s="87">
        <v>43223</v>
      </c>
      <c r="G33" s="76">
        <f t="shared" si="0"/>
        <v>-23</v>
      </c>
      <c r="H33" s="77">
        <f t="shared" si="1"/>
        <v>-110032.23000000001</v>
      </c>
      <c r="I33" s="19"/>
    </row>
    <row r="34" spans="1:9">
      <c r="A34" s="78" t="s">
        <v>115</v>
      </c>
      <c r="B34" s="82">
        <v>1</v>
      </c>
      <c r="C34" s="83">
        <v>43185</v>
      </c>
      <c r="D34" s="79">
        <v>1750</v>
      </c>
      <c r="E34" s="75">
        <v>43225</v>
      </c>
      <c r="F34" s="87">
        <v>43213</v>
      </c>
      <c r="G34" s="76">
        <f t="shared" si="0"/>
        <v>-12</v>
      </c>
      <c r="H34" s="77">
        <f t="shared" si="1"/>
        <v>-21000</v>
      </c>
      <c r="I34" s="19"/>
    </row>
    <row r="35" spans="1:9">
      <c r="A35" s="71" t="s">
        <v>116</v>
      </c>
      <c r="B35" s="72" t="s">
        <v>117</v>
      </c>
      <c r="C35" s="73">
        <v>43216</v>
      </c>
      <c r="D35" s="74">
        <v>3717.5</v>
      </c>
      <c r="E35" s="75">
        <v>43247</v>
      </c>
      <c r="F35" s="13">
        <v>43231</v>
      </c>
      <c r="G35" s="76">
        <f t="shared" si="0"/>
        <v>-16</v>
      </c>
      <c r="H35" s="77">
        <f t="shared" si="1"/>
        <v>-59480</v>
      </c>
      <c r="I35" s="19"/>
    </row>
    <row r="36" spans="1:9">
      <c r="A36" s="71" t="s">
        <v>18</v>
      </c>
      <c r="B36" s="72" t="s">
        <v>118</v>
      </c>
      <c r="C36" s="73">
        <v>43228</v>
      </c>
      <c r="D36" s="74">
        <v>162.41999999999999</v>
      </c>
      <c r="E36" s="75">
        <v>43259</v>
      </c>
      <c r="F36" s="13">
        <v>43250</v>
      </c>
      <c r="G36" s="76">
        <f t="shared" si="0"/>
        <v>-9</v>
      </c>
      <c r="H36" s="77">
        <f t="shared" si="1"/>
        <v>-1461.78</v>
      </c>
      <c r="I36" s="19"/>
    </row>
    <row r="37" spans="1:9">
      <c r="A37" s="71" t="s">
        <v>18</v>
      </c>
      <c r="B37" s="72" t="s">
        <v>119</v>
      </c>
      <c r="C37" s="73">
        <v>43228</v>
      </c>
      <c r="D37" s="74">
        <v>40.61</v>
      </c>
      <c r="E37" s="75">
        <v>43273</v>
      </c>
      <c r="F37" s="13">
        <v>43269</v>
      </c>
      <c r="G37" s="76">
        <f t="shared" si="0"/>
        <v>-4</v>
      </c>
      <c r="H37" s="77">
        <f t="shared" si="1"/>
        <v>-162.44</v>
      </c>
      <c r="I37" s="19"/>
    </row>
    <row r="38" spans="1:9">
      <c r="A38" s="71" t="s">
        <v>18</v>
      </c>
      <c r="B38" s="72" t="s">
        <v>120</v>
      </c>
      <c r="C38" s="73">
        <v>43242</v>
      </c>
      <c r="D38" s="74">
        <v>33.78</v>
      </c>
      <c r="E38" s="75">
        <v>43273</v>
      </c>
      <c r="F38" s="13">
        <v>43269</v>
      </c>
      <c r="G38" s="76">
        <f t="shared" si="0"/>
        <v>-4</v>
      </c>
      <c r="H38" s="77">
        <f t="shared" si="1"/>
        <v>-135.12</v>
      </c>
      <c r="I38" s="19"/>
    </row>
    <row r="39" spans="1:9">
      <c r="A39" s="78" t="s">
        <v>121</v>
      </c>
      <c r="B39" s="82">
        <v>1</v>
      </c>
      <c r="C39" s="83">
        <v>43185</v>
      </c>
      <c r="D39" s="79">
        <v>950</v>
      </c>
      <c r="E39" s="75">
        <v>43217</v>
      </c>
      <c r="F39" s="13">
        <v>43206</v>
      </c>
      <c r="G39" s="76">
        <f t="shared" si="0"/>
        <v>-11</v>
      </c>
      <c r="H39" s="77">
        <f t="shared" si="1"/>
        <v>-10450</v>
      </c>
      <c r="I39" s="19"/>
    </row>
    <row r="40" spans="1:9">
      <c r="A40" s="71" t="s">
        <v>19</v>
      </c>
      <c r="B40" s="72" t="s">
        <v>122</v>
      </c>
      <c r="C40" s="73">
        <v>43190</v>
      </c>
      <c r="D40" s="74">
        <v>80</v>
      </c>
      <c r="E40" s="75">
        <v>43225</v>
      </c>
      <c r="F40" s="13">
        <v>43202</v>
      </c>
      <c r="G40" s="76">
        <f t="shared" si="0"/>
        <v>-23</v>
      </c>
      <c r="H40" s="77">
        <f t="shared" si="1"/>
        <v>-1840</v>
      </c>
      <c r="I40" s="19"/>
    </row>
    <row r="41" spans="1:9">
      <c r="A41" s="71" t="s">
        <v>19</v>
      </c>
      <c r="B41" s="72" t="s">
        <v>55</v>
      </c>
      <c r="C41" s="73">
        <v>43220</v>
      </c>
      <c r="D41" s="74">
        <v>171.17</v>
      </c>
      <c r="E41" s="75">
        <v>43254</v>
      </c>
      <c r="F41" s="88">
        <v>43228</v>
      </c>
      <c r="G41" s="76">
        <f t="shared" si="0"/>
        <v>-26</v>
      </c>
      <c r="H41" s="77">
        <f t="shared" si="1"/>
        <v>-4450.42</v>
      </c>
      <c r="I41" s="20"/>
    </row>
    <row r="42" spans="1:9">
      <c r="A42" s="71" t="s">
        <v>19</v>
      </c>
      <c r="B42" s="72" t="s">
        <v>123</v>
      </c>
      <c r="C42" s="73">
        <v>43251</v>
      </c>
      <c r="D42" s="74">
        <v>189.28</v>
      </c>
      <c r="E42" s="75">
        <v>43281</v>
      </c>
      <c r="F42" s="13">
        <v>43258</v>
      </c>
      <c r="G42" s="76">
        <f t="shared" si="0"/>
        <v>-23</v>
      </c>
      <c r="H42" s="77">
        <f t="shared" si="1"/>
        <v>-4353.4399999999996</v>
      </c>
      <c r="I42" s="19"/>
    </row>
    <row r="43" spans="1:9">
      <c r="A43" s="71" t="s">
        <v>20</v>
      </c>
      <c r="B43" s="72" t="s">
        <v>124</v>
      </c>
      <c r="C43" s="73">
        <v>43206</v>
      </c>
      <c r="D43" s="74">
        <v>5023.2</v>
      </c>
      <c r="E43" s="75">
        <v>43237</v>
      </c>
      <c r="F43" s="13">
        <v>43223</v>
      </c>
      <c r="G43" s="76">
        <f t="shared" si="0"/>
        <v>-14</v>
      </c>
      <c r="H43" s="77">
        <f t="shared" si="1"/>
        <v>-70324.800000000003</v>
      </c>
      <c r="I43" s="19"/>
    </row>
    <row r="44" spans="1:9">
      <c r="A44" s="71" t="s">
        <v>21</v>
      </c>
      <c r="B44" s="72" t="s">
        <v>125</v>
      </c>
      <c r="C44" s="73">
        <v>43205</v>
      </c>
      <c r="D44" s="74">
        <v>67.66</v>
      </c>
      <c r="E44" s="75">
        <v>43237</v>
      </c>
      <c r="F44" s="13">
        <v>43256</v>
      </c>
      <c r="G44" s="76">
        <f t="shared" si="0"/>
        <v>19</v>
      </c>
      <c r="H44" s="77">
        <f t="shared" si="1"/>
        <v>1285.54</v>
      </c>
      <c r="I44" s="19"/>
    </row>
    <row r="45" spans="1:9">
      <c r="A45" s="71" t="s">
        <v>21</v>
      </c>
      <c r="B45" s="72" t="s">
        <v>126</v>
      </c>
      <c r="C45" s="73">
        <v>43190</v>
      </c>
      <c r="D45" s="74">
        <f>12353.7-200</f>
        <v>12153.7</v>
      </c>
      <c r="E45" s="75">
        <v>43236</v>
      </c>
      <c r="F45" s="13">
        <v>43213</v>
      </c>
      <c r="G45" s="76">
        <f t="shared" si="0"/>
        <v>-23</v>
      </c>
      <c r="H45" s="77">
        <f t="shared" si="1"/>
        <v>-279535.10000000003</v>
      </c>
      <c r="I45" s="19"/>
    </row>
    <row r="46" spans="1:9">
      <c r="A46" s="71" t="s">
        <v>21</v>
      </c>
      <c r="B46" s="72" t="s">
        <v>127</v>
      </c>
      <c r="C46" s="73">
        <v>43190</v>
      </c>
      <c r="D46" s="74">
        <v>6266.55</v>
      </c>
      <c r="E46" s="75">
        <v>43236</v>
      </c>
      <c r="F46" s="13">
        <v>43213</v>
      </c>
      <c r="G46" s="76">
        <f t="shared" si="0"/>
        <v>-23</v>
      </c>
      <c r="H46" s="77">
        <f t="shared" si="1"/>
        <v>-144130.65</v>
      </c>
      <c r="I46" s="19"/>
    </row>
    <row r="47" spans="1:9">
      <c r="A47" s="71" t="s">
        <v>21</v>
      </c>
      <c r="B47" s="72" t="s">
        <v>128</v>
      </c>
      <c r="C47" s="73">
        <v>43220</v>
      </c>
      <c r="D47" s="74">
        <v>10061.540000000001</v>
      </c>
      <c r="E47" s="75">
        <v>43265</v>
      </c>
      <c r="F47" s="13">
        <v>43238</v>
      </c>
      <c r="G47" s="76">
        <f t="shared" si="0"/>
        <v>-27</v>
      </c>
      <c r="H47" s="77">
        <f t="shared" si="1"/>
        <v>-271661.58</v>
      </c>
      <c r="I47" s="19"/>
    </row>
    <row r="48" spans="1:9">
      <c r="A48" s="71" t="s">
        <v>21</v>
      </c>
      <c r="B48" s="72" t="s">
        <v>129</v>
      </c>
      <c r="C48" s="73">
        <v>43220</v>
      </c>
      <c r="D48" s="74">
        <v>5065.01</v>
      </c>
      <c r="E48" s="75">
        <v>43265</v>
      </c>
      <c r="F48" s="13">
        <v>43238</v>
      </c>
      <c r="G48" s="76">
        <f t="shared" si="0"/>
        <v>-27</v>
      </c>
      <c r="H48" s="77">
        <f t="shared" si="1"/>
        <v>-136755.27000000002</v>
      </c>
      <c r="I48" s="19"/>
    </row>
    <row r="49" spans="1:9">
      <c r="A49" s="84" t="s">
        <v>130</v>
      </c>
      <c r="B49" s="82">
        <v>1</v>
      </c>
      <c r="C49" s="83">
        <v>43238</v>
      </c>
      <c r="D49" s="79">
        <v>500</v>
      </c>
      <c r="E49" s="75">
        <v>43273</v>
      </c>
      <c r="F49" s="13">
        <v>43256</v>
      </c>
      <c r="G49" s="76">
        <f t="shared" si="0"/>
        <v>-17</v>
      </c>
      <c r="H49" s="77">
        <f t="shared" si="1"/>
        <v>-8500</v>
      </c>
      <c r="I49" s="19"/>
    </row>
    <row r="50" spans="1:9">
      <c r="A50" s="71" t="s">
        <v>22</v>
      </c>
      <c r="B50" s="72" t="s">
        <v>131</v>
      </c>
      <c r="C50" s="73">
        <v>43206</v>
      </c>
      <c r="D50" s="74">
        <v>5100</v>
      </c>
      <c r="E50" s="75">
        <v>43236</v>
      </c>
      <c r="F50" s="13">
        <v>43238</v>
      </c>
      <c r="G50" s="76">
        <f t="shared" si="0"/>
        <v>2</v>
      </c>
      <c r="H50" s="77">
        <f t="shared" si="1"/>
        <v>10200</v>
      </c>
      <c r="I50" s="19"/>
    </row>
    <row r="51" spans="1:9">
      <c r="A51" s="71" t="s">
        <v>22</v>
      </c>
      <c r="B51" s="72" t="s">
        <v>132</v>
      </c>
      <c r="C51" s="73">
        <v>43230</v>
      </c>
      <c r="D51" s="74">
        <v>2550</v>
      </c>
      <c r="E51" s="75">
        <v>43260</v>
      </c>
      <c r="F51" s="13">
        <v>43248</v>
      </c>
      <c r="G51" s="76">
        <f t="shared" si="0"/>
        <v>-12</v>
      </c>
      <c r="H51" s="77">
        <f t="shared" si="1"/>
        <v>-30600</v>
      </c>
      <c r="I51" s="19"/>
    </row>
    <row r="52" spans="1:9">
      <c r="A52" s="78" t="s">
        <v>133</v>
      </c>
      <c r="B52" s="82"/>
      <c r="C52" s="83">
        <v>43199</v>
      </c>
      <c r="D52" s="79">
        <v>46753</v>
      </c>
      <c r="E52" s="75">
        <v>43200</v>
      </c>
      <c r="F52" s="13">
        <v>43202</v>
      </c>
      <c r="G52" s="76">
        <f t="shared" si="0"/>
        <v>2</v>
      </c>
      <c r="H52" s="77">
        <f t="shared" si="1"/>
        <v>93506</v>
      </c>
      <c r="I52" s="19"/>
    </row>
    <row r="53" spans="1:9">
      <c r="A53" s="78" t="s">
        <v>133</v>
      </c>
      <c r="B53" s="82"/>
      <c r="C53" s="83">
        <v>43256</v>
      </c>
      <c r="D53" s="79">
        <v>46753</v>
      </c>
      <c r="E53" s="75">
        <v>43261</v>
      </c>
      <c r="F53" s="13">
        <v>43257</v>
      </c>
      <c r="G53" s="76">
        <f t="shared" si="0"/>
        <v>-4</v>
      </c>
      <c r="H53" s="77">
        <f t="shared" si="1"/>
        <v>-187012</v>
      </c>
      <c r="I53" s="19"/>
    </row>
    <row r="54" spans="1:9">
      <c r="A54" s="78" t="s">
        <v>134</v>
      </c>
      <c r="B54" s="82">
        <v>1</v>
      </c>
      <c r="C54" s="83">
        <v>43193</v>
      </c>
      <c r="D54" s="79">
        <v>1100</v>
      </c>
      <c r="E54" s="75">
        <v>43225</v>
      </c>
      <c r="F54" s="13">
        <v>43206</v>
      </c>
      <c r="G54" s="76">
        <f t="shared" si="0"/>
        <v>-19</v>
      </c>
      <c r="H54" s="77">
        <f t="shared" si="1"/>
        <v>-20900</v>
      </c>
      <c r="I54" s="19"/>
    </row>
    <row r="55" spans="1:9">
      <c r="A55" s="78" t="s">
        <v>135</v>
      </c>
      <c r="B55" s="82">
        <v>1</v>
      </c>
      <c r="C55" s="83">
        <v>43202</v>
      </c>
      <c r="D55" s="79">
        <v>1150</v>
      </c>
      <c r="E55" s="75">
        <v>43237</v>
      </c>
      <c r="F55" s="13">
        <v>43213</v>
      </c>
      <c r="G55" s="76">
        <f t="shared" si="0"/>
        <v>-24</v>
      </c>
      <c r="H55" s="77">
        <f t="shared" si="1"/>
        <v>-27600</v>
      </c>
      <c r="I55" s="19"/>
    </row>
    <row r="56" spans="1:9">
      <c r="A56" s="71" t="s">
        <v>23</v>
      </c>
      <c r="B56" s="72" t="s">
        <v>136</v>
      </c>
      <c r="C56" s="73">
        <v>43090</v>
      </c>
      <c r="D56" s="74">
        <v>13525</v>
      </c>
      <c r="E56" s="75">
        <v>43238</v>
      </c>
      <c r="F56" s="13">
        <v>43231</v>
      </c>
      <c r="G56" s="76">
        <f t="shared" si="0"/>
        <v>-7</v>
      </c>
      <c r="H56" s="77">
        <f t="shared" si="1"/>
        <v>-94675</v>
      </c>
      <c r="I56" s="20"/>
    </row>
    <row r="57" spans="1:9">
      <c r="A57" s="71" t="s">
        <v>23</v>
      </c>
      <c r="B57" s="72" t="s">
        <v>137</v>
      </c>
      <c r="C57" s="73">
        <v>43190</v>
      </c>
      <c r="D57" s="74">
        <v>577.1</v>
      </c>
      <c r="E57" s="75">
        <v>43231</v>
      </c>
      <c r="F57" s="13">
        <v>43209</v>
      </c>
      <c r="G57" s="76">
        <f t="shared" si="0"/>
        <v>-22</v>
      </c>
      <c r="H57" s="77">
        <f t="shared" si="1"/>
        <v>-12696.2</v>
      </c>
      <c r="I57" s="19"/>
    </row>
    <row r="58" spans="1:9">
      <c r="A58" s="78" t="s">
        <v>138</v>
      </c>
      <c r="B58" s="82">
        <v>1</v>
      </c>
      <c r="C58" s="83">
        <v>43190</v>
      </c>
      <c r="D58" s="79">
        <v>750</v>
      </c>
      <c r="E58" s="75">
        <v>43225</v>
      </c>
      <c r="F58" s="13">
        <v>43200</v>
      </c>
      <c r="G58" s="76">
        <f t="shared" si="0"/>
        <v>-25</v>
      </c>
      <c r="H58" s="77">
        <f t="shared" si="1"/>
        <v>-18750</v>
      </c>
      <c r="I58" s="19"/>
    </row>
    <row r="59" spans="1:9">
      <c r="A59" s="71" t="s">
        <v>25</v>
      </c>
      <c r="B59" s="72" t="s">
        <v>139</v>
      </c>
      <c r="C59" s="73">
        <v>43223</v>
      </c>
      <c r="D59" s="74">
        <v>29372.400000000001</v>
      </c>
      <c r="E59" s="75">
        <v>43260</v>
      </c>
      <c r="F59" s="13">
        <v>43236</v>
      </c>
      <c r="G59" s="76">
        <f t="shared" si="0"/>
        <v>-24</v>
      </c>
      <c r="H59" s="77">
        <f t="shared" si="1"/>
        <v>-704937.60000000009</v>
      </c>
      <c r="I59" s="19"/>
    </row>
    <row r="60" spans="1:9">
      <c r="A60" s="71" t="s">
        <v>26</v>
      </c>
      <c r="B60" s="72" t="s">
        <v>140</v>
      </c>
      <c r="C60" s="73">
        <v>43109</v>
      </c>
      <c r="D60" s="74">
        <v>13790.7</v>
      </c>
      <c r="E60" s="75">
        <v>43253</v>
      </c>
      <c r="F60" s="86">
        <v>43236</v>
      </c>
      <c r="G60" s="76">
        <f t="shared" si="0"/>
        <v>-17</v>
      </c>
      <c r="H60" s="77">
        <f t="shared" si="1"/>
        <v>-234441.90000000002</v>
      </c>
      <c r="I60" s="20"/>
    </row>
    <row r="61" spans="1:9">
      <c r="A61" s="78" t="s">
        <v>141</v>
      </c>
      <c r="B61" s="82">
        <v>3</v>
      </c>
      <c r="C61" s="83">
        <v>43181</v>
      </c>
      <c r="D61" s="79">
        <v>703.9</v>
      </c>
      <c r="E61" s="75">
        <v>43216</v>
      </c>
      <c r="F61" s="13">
        <v>43234</v>
      </c>
      <c r="G61" s="76">
        <f t="shared" si="0"/>
        <v>18</v>
      </c>
      <c r="H61" s="77">
        <f t="shared" si="1"/>
        <v>12670.199999999999</v>
      </c>
      <c r="I61" s="19"/>
    </row>
    <row r="62" spans="1:9">
      <c r="A62" s="84" t="s">
        <v>142</v>
      </c>
      <c r="B62" s="82">
        <v>1</v>
      </c>
      <c r="C62" s="83">
        <v>43242</v>
      </c>
      <c r="D62" s="79">
        <v>250</v>
      </c>
      <c r="E62" s="75">
        <v>43279</v>
      </c>
      <c r="F62" s="13">
        <v>43257</v>
      </c>
      <c r="G62" s="76">
        <f t="shared" si="0"/>
        <v>-22</v>
      </c>
      <c r="H62" s="77">
        <f t="shared" si="1"/>
        <v>-5500</v>
      </c>
      <c r="I62" s="19"/>
    </row>
    <row r="63" spans="1:9">
      <c r="A63" s="71" t="s">
        <v>143</v>
      </c>
      <c r="B63" s="72" t="s">
        <v>144</v>
      </c>
      <c r="C63" s="73">
        <v>43220</v>
      </c>
      <c r="D63" s="74">
        <v>2700</v>
      </c>
      <c r="E63" s="75">
        <v>43289</v>
      </c>
      <c r="F63" s="13">
        <v>43264</v>
      </c>
      <c r="G63" s="76">
        <f t="shared" si="0"/>
        <v>-25</v>
      </c>
      <c r="H63" s="77">
        <f t="shared" si="1"/>
        <v>-67500</v>
      </c>
      <c r="I63" s="19"/>
    </row>
    <row r="64" spans="1:9">
      <c r="A64" s="71" t="s">
        <v>145</v>
      </c>
      <c r="B64" s="72" t="s">
        <v>146</v>
      </c>
      <c r="C64" s="73">
        <v>43190</v>
      </c>
      <c r="D64" s="74">
        <v>2000</v>
      </c>
      <c r="E64" s="75">
        <v>43254</v>
      </c>
      <c r="F64" s="13">
        <v>43234</v>
      </c>
      <c r="G64" s="76">
        <f t="shared" si="0"/>
        <v>-20</v>
      </c>
      <c r="H64" s="77">
        <f t="shared" si="1"/>
        <v>-40000</v>
      </c>
      <c r="I64" s="19"/>
    </row>
    <row r="65" spans="1:9">
      <c r="A65" s="84" t="s">
        <v>147</v>
      </c>
      <c r="B65" s="82">
        <v>2</v>
      </c>
      <c r="C65" s="83">
        <v>43178</v>
      </c>
      <c r="D65" s="79">
        <v>750</v>
      </c>
      <c r="E65" s="75">
        <v>43210</v>
      </c>
      <c r="F65" s="13">
        <v>43195</v>
      </c>
      <c r="G65" s="76">
        <f t="shared" si="0"/>
        <v>-15</v>
      </c>
      <c r="H65" s="77">
        <f t="shared" si="1"/>
        <v>-11250</v>
      </c>
      <c r="I65" s="19"/>
    </row>
    <row r="66" spans="1:9" ht="22.8">
      <c r="A66" s="71" t="s">
        <v>148</v>
      </c>
      <c r="B66" s="72" t="s">
        <v>149</v>
      </c>
      <c r="C66" s="73">
        <v>43131</v>
      </c>
      <c r="D66" s="74">
        <v>11815.7</v>
      </c>
      <c r="E66" s="75">
        <v>43174</v>
      </c>
      <c r="F66" s="13">
        <v>43223</v>
      </c>
      <c r="G66" s="76">
        <f t="shared" si="0"/>
        <v>49</v>
      </c>
      <c r="H66" s="77">
        <f t="shared" si="1"/>
        <v>578969.30000000005</v>
      </c>
      <c r="I66" s="19"/>
    </row>
    <row r="67" spans="1:9" ht="22.8">
      <c r="A67" s="71" t="s">
        <v>27</v>
      </c>
      <c r="B67" s="72" t="s">
        <v>150</v>
      </c>
      <c r="C67" s="73">
        <v>43154</v>
      </c>
      <c r="D67" s="74">
        <f>1179.94-5.9</f>
        <v>1174.04</v>
      </c>
      <c r="E67" s="75">
        <v>43211</v>
      </c>
      <c r="F67" s="13">
        <v>43200</v>
      </c>
      <c r="G67" s="76">
        <f t="shared" si="0"/>
        <v>-11</v>
      </c>
      <c r="H67" s="77">
        <f t="shared" si="1"/>
        <v>-12914.439999999999</v>
      </c>
      <c r="I67" s="19"/>
    </row>
    <row r="68" spans="1:9" ht="22.8">
      <c r="A68" s="71" t="s">
        <v>27</v>
      </c>
      <c r="B68" s="72" t="s">
        <v>151</v>
      </c>
      <c r="C68" s="73">
        <v>43229</v>
      </c>
      <c r="D68" s="74">
        <f>98.25-0.49</f>
        <v>97.76</v>
      </c>
      <c r="E68" s="75">
        <v>43261</v>
      </c>
      <c r="F68" s="13">
        <v>43248</v>
      </c>
      <c r="G68" s="76">
        <f t="shared" si="0"/>
        <v>-13</v>
      </c>
      <c r="H68" s="77">
        <f t="shared" si="1"/>
        <v>-1270.8800000000001</v>
      </c>
      <c r="I68" s="19"/>
    </row>
    <row r="69" spans="1:9" ht="22.8">
      <c r="A69" s="71" t="s">
        <v>27</v>
      </c>
      <c r="B69" s="72" t="s">
        <v>152</v>
      </c>
      <c r="C69" s="73">
        <v>43229</v>
      </c>
      <c r="D69" s="74">
        <f>970.27-4.85</f>
        <v>965.42</v>
      </c>
      <c r="E69" s="75">
        <v>43261</v>
      </c>
      <c r="F69" s="13">
        <v>43248</v>
      </c>
      <c r="G69" s="76">
        <f t="shared" si="0"/>
        <v>-13</v>
      </c>
      <c r="H69" s="77">
        <f t="shared" si="1"/>
        <v>-12550.46</v>
      </c>
      <c r="I69" s="19"/>
    </row>
    <row r="70" spans="1:9" ht="22.8">
      <c r="A70" s="71" t="s">
        <v>27</v>
      </c>
      <c r="B70" s="72" t="s">
        <v>153</v>
      </c>
      <c r="C70" s="73">
        <v>43229</v>
      </c>
      <c r="D70" s="74">
        <f>83.53-0.41</f>
        <v>83.12</v>
      </c>
      <c r="E70" s="75">
        <v>43261</v>
      </c>
      <c r="F70" s="13">
        <v>43248</v>
      </c>
      <c r="G70" s="76">
        <f t="shared" si="0"/>
        <v>-13</v>
      </c>
      <c r="H70" s="77">
        <f t="shared" si="1"/>
        <v>-1080.56</v>
      </c>
      <c r="I70" s="19"/>
    </row>
    <row r="71" spans="1:9" ht="22.8">
      <c r="A71" s="71" t="s">
        <v>27</v>
      </c>
      <c r="B71" s="72" t="s">
        <v>154</v>
      </c>
      <c r="C71" s="73">
        <v>43229</v>
      </c>
      <c r="D71" s="74">
        <f>944.34-4.72</f>
        <v>939.62</v>
      </c>
      <c r="E71" s="75">
        <v>43261</v>
      </c>
      <c r="F71" s="86">
        <v>43248</v>
      </c>
      <c r="G71" s="76">
        <f t="shared" si="0"/>
        <v>-13</v>
      </c>
      <c r="H71" s="77">
        <f t="shared" si="1"/>
        <v>-12215.06</v>
      </c>
      <c r="I71" s="20"/>
    </row>
    <row r="72" spans="1:9">
      <c r="A72" s="78" t="s">
        <v>155</v>
      </c>
      <c r="B72" s="82"/>
      <c r="C72" s="83">
        <v>43190</v>
      </c>
      <c r="D72" s="79">
        <v>437.98</v>
      </c>
      <c r="E72" s="75">
        <v>43226</v>
      </c>
      <c r="F72" s="13">
        <v>43200</v>
      </c>
      <c r="G72" s="76">
        <f t="shared" si="0"/>
        <v>-26</v>
      </c>
      <c r="H72" s="77">
        <f t="shared" si="1"/>
        <v>-11387.48</v>
      </c>
      <c r="I72" s="19"/>
    </row>
    <row r="73" spans="1:9">
      <c r="A73" s="78" t="s">
        <v>155</v>
      </c>
      <c r="B73" s="82"/>
      <c r="C73" s="83">
        <v>43220</v>
      </c>
      <c r="D73" s="79">
        <v>399.03</v>
      </c>
      <c r="E73" s="75">
        <v>43259</v>
      </c>
      <c r="F73" s="13">
        <v>43243</v>
      </c>
      <c r="G73" s="76">
        <f t="shared" si="0"/>
        <v>-16</v>
      </c>
      <c r="H73" s="77">
        <f t="shared" si="1"/>
        <v>-6384.48</v>
      </c>
      <c r="I73" s="19"/>
    </row>
    <row r="74" spans="1:9">
      <c r="A74" s="71" t="s">
        <v>156</v>
      </c>
      <c r="B74" s="72" t="s">
        <v>157</v>
      </c>
      <c r="C74" s="73">
        <v>43168</v>
      </c>
      <c r="D74" s="74">
        <v>379</v>
      </c>
      <c r="E74" s="75">
        <v>43199</v>
      </c>
      <c r="F74" s="13">
        <v>43236</v>
      </c>
      <c r="G74" s="76">
        <f t="shared" ref="G74:G137" si="2">+F74-E74</f>
        <v>37</v>
      </c>
      <c r="H74" s="77">
        <f t="shared" ref="H74:H137" si="3">+G74*D74</f>
        <v>14023</v>
      </c>
      <c r="I74" s="20"/>
    </row>
    <row r="75" spans="1:9">
      <c r="A75" s="71" t="s">
        <v>28</v>
      </c>
      <c r="B75" s="72" t="s">
        <v>158</v>
      </c>
      <c r="C75" s="73">
        <v>43186</v>
      </c>
      <c r="D75" s="74">
        <v>1706.7</v>
      </c>
      <c r="E75" s="75">
        <v>43233</v>
      </c>
      <c r="F75" s="13">
        <v>43223</v>
      </c>
      <c r="G75" s="76">
        <f t="shared" si="2"/>
        <v>-10</v>
      </c>
      <c r="H75" s="77">
        <f t="shared" si="3"/>
        <v>-17067</v>
      </c>
      <c r="I75" s="19"/>
    </row>
    <row r="76" spans="1:9">
      <c r="A76" s="71" t="s">
        <v>28</v>
      </c>
      <c r="B76" s="72" t="s">
        <v>159</v>
      </c>
      <c r="C76" s="73">
        <v>43186</v>
      </c>
      <c r="D76" s="74">
        <v>1455.45</v>
      </c>
      <c r="E76" s="75">
        <v>43233</v>
      </c>
      <c r="F76" s="13">
        <v>43223</v>
      </c>
      <c r="G76" s="76">
        <f t="shared" si="2"/>
        <v>-10</v>
      </c>
      <c r="H76" s="77">
        <f t="shared" si="3"/>
        <v>-14554.5</v>
      </c>
      <c r="I76" s="19"/>
    </row>
    <row r="77" spans="1:9">
      <c r="A77" s="71" t="s">
        <v>28</v>
      </c>
      <c r="B77" s="72" t="s">
        <v>160</v>
      </c>
      <c r="C77" s="73">
        <v>43188</v>
      </c>
      <c r="D77" s="74">
        <v>62.21</v>
      </c>
      <c r="E77" s="75">
        <v>43231</v>
      </c>
      <c r="F77" s="13">
        <v>43231</v>
      </c>
      <c r="G77" s="76">
        <f t="shared" si="2"/>
        <v>0</v>
      </c>
      <c r="H77" s="77">
        <f t="shared" si="3"/>
        <v>0</v>
      </c>
      <c r="I77" s="19"/>
    </row>
    <row r="78" spans="1:9">
      <c r="A78" s="71" t="s">
        <v>28</v>
      </c>
      <c r="B78" s="72" t="s">
        <v>161</v>
      </c>
      <c r="C78" s="73">
        <v>43188</v>
      </c>
      <c r="D78" s="74">
        <v>1553.55</v>
      </c>
      <c r="E78" s="75">
        <v>43231</v>
      </c>
      <c r="F78" s="13">
        <v>43231</v>
      </c>
      <c r="G78" s="76">
        <f t="shared" si="2"/>
        <v>0</v>
      </c>
      <c r="H78" s="77">
        <f t="shared" si="3"/>
        <v>0</v>
      </c>
      <c r="I78" s="19"/>
    </row>
    <row r="79" spans="1:9">
      <c r="A79" s="71" t="s">
        <v>28</v>
      </c>
      <c r="B79" s="72" t="s">
        <v>162</v>
      </c>
      <c r="C79" s="73">
        <v>43186</v>
      </c>
      <c r="D79" s="74">
        <f>874.99-12.45</f>
        <v>862.54</v>
      </c>
      <c r="E79" s="75">
        <v>43231</v>
      </c>
      <c r="F79" s="13">
        <v>43231</v>
      </c>
      <c r="G79" s="76">
        <f t="shared" si="2"/>
        <v>0</v>
      </c>
      <c r="H79" s="77">
        <f t="shared" si="3"/>
        <v>0</v>
      </c>
      <c r="I79" s="19"/>
    </row>
    <row r="80" spans="1:9">
      <c r="A80" s="71" t="s">
        <v>28</v>
      </c>
      <c r="B80" s="72" t="s">
        <v>163</v>
      </c>
      <c r="C80" s="73">
        <v>43234</v>
      </c>
      <c r="D80" s="74">
        <v>297.95</v>
      </c>
      <c r="E80" s="75">
        <v>43266</v>
      </c>
      <c r="F80" s="13">
        <v>43250</v>
      </c>
      <c r="G80" s="76">
        <f t="shared" si="2"/>
        <v>-16</v>
      </c>
      <c r="H80" s="77">
        <f t="shared" si="3"/>
        <v>-4767.2</v>
      </c>
      <c r="I80" s="19"/>
    </row>
    <row r="81" spans="1:9">
      <c r="A81" s="71" t="s">
        <v>28</v>
      </c>
      <c r="B81" s="72" t="s">
        <v>164</v>
      </c>
      <c r="C81" s="73">
        <v>43235</v>
      </c>
      <c r="D81" s="74">
        <v>98.22</v>
      </c>
      <c r="E81" s="75">
        <v>43266</v>
      </c>
      <c r="F81" s="13">
        <v>43250</v>
      </c>
      <c r="G81" s="76">
        <f t="shared" si="2"/>
        <v>-16</v>
      </c>
      <c r="H81" s="77">
        <f t="shared" si="3"/>
        <v>-1571.52</v>
      </c>
      <c r="I81" s="19"/>
    </row>
    <row r="82" spans="1:9">
      <c r="A82" s="71" t="s">
        <v>28</v>
      </c>
      <c r="B82" s="72" t="s">
        <v>165</v>
      </c>
      <c r="C82" s="73">
        <v>43235</v>
      </c>
      <c r="D82" s="74">
        <v>23.74</v>
      </c>
      <c r="E82" s="75">
        <v>43266</v>
      </c>
      <c r="F82" s="13">
        <v>43250</v>
      </c>
      <c r="G82" s="76">
        <f t="shared" si="2"/>
        <v>-16</v>
      </c>
      <c r="H82" s="77">
        <f t="shared" si="3"/>
        <v>-379.84</v>
      </c>
      <c r="I82" s="19"/>
    </row>
    <row r="83" spans="1:9">
      <c r="A83" s="71" t="s">
        <v>28</v>
      </c>
      <c r="B83" s="72" t="s">
        <v>166</v>
      </c>
      <c r="C83" s="73">
        <v>43234</v>
      </c>
      <c r="D83" s="74">
        <f>1664.96-18.31</f>
        <v>1646.65</v>
      </c>
      <c r="E83" s="75">
        <v>43266</v>
      </c>
      <c r="F83" s="13">
        <v>43250</v>
      </c>
      <c r="G83" s="76">
        <f t="shared" si="2"/>
        <v>-16</v>
      </c>
      <c r="H83" s="77">
        <f t="shared" si="3"/>
        <v>-26346.400000000001</v>
      </c>
      <c r="I83" s="19"/>
    </row>
    <row r="84" spans="1:9">
      <c r="A84" s="71" t="s">
        <v>28</v>
      </c>
      <c r="B84" s="72" t="s">
        <v>167</v>
      </c>
      <c r="C84" s="73">
        <v>43234</v>
      </c>
      <c r="D84" s="74">
        <v>1577.08</v>
      </c>
      <c r="E84" s="75">
        <v>43266</v>
      </c>
      <c r="F84" s="13">
        <v>43250</v>
      </c>
      <c r="G84" s="76">
        <f t="shared" si="2"/>
        <v>-16</v>
      </c>
      <c r="H84" s="77">
        <f t="shared" si="3"/>
        <v>-25233.279999999999</v>
      </c>
      <c r="I84" s="19"/>
    </row>
    <row r="85" spans="1:9" ht="22.8">
      <c r="A85" s="71" t="s">
        <v>168</v>
      </c>
      <c r="B85" s="72" t="s">
        <v>169</v>
      </c>
      <c r="C85" s="73">
        <v>43210</v>
      </c>
      <c r="D85" s="74">
        <v>318</v>
      </c>
      <c r="E85" s="75">
        <v>43240</v>
      </c>
      <c r="F85" s="13">
        <v>43231</v>
      </c>
      <c r="G85" s="76">
        <f t="shared" si="2"/>
        <v>-9</v>
      </c>
      <c r="H85" s="77">
        <f t="shared" si="3"/>
        <v>-2862</v>
      </c>
      <c r="I85" s="19"/>
    </row>
    <row r="86" spans="1:9">
      <c r="A86" s="71" t="s">
        <v>29</v>
      </c>
      <c r="B86" s="72" t="s">
        <v>170</v>
      </c>
      <c r="C86" s="73">
        <v>43171</v>
      </c>
      <c r="D86" s="74">
        <v>1617.33</v>
      </c>
      <c r="E86" s="75">
        <v>43213</v>
      </c>
      <c r="F86" s="13">
        <v>43213</v>
      </c>
      <c r="G86" s="76">
        <f t="shared" si="2"/>
        <v>0</v>
      </c>
      <c r="H86" s="77">
        <f t="shared" si="3"/>
        <v>0</v>
      </c>
      <c r="I86" s="19"/>
    </row>
    <row r="87" spans="1:9">
      <c r="A87" s="71" t="s">
        <v>29</v>
      </c>
      <c r="B87" s="72" t="s">
        <v>171</v>
      </c>
      <c r="C87" s="73">
        <v>43171</v>
      </c>
      <c r="D87" s="74">
        <v>487.7</v>
      </c>
      <c r="E87" s="75">
        <v>43213</v>
      </c>
      <c r="F87" s="13">
        <v>43213</v>
      </c>
      <c r="G87" s="76">
        <f t="shared" si="2"/>
        <v>0</v>
      </c>
      <c r="H87" s="77">
        <f t="shared" si="3"/>
        <v>0</v>
      </c>
      <c r="I87" s="19"/>
    </row>
    <row r="88" spans="1:9">
      <c r="A88" s="71" t="s">
        <v>29</v>
      </c>
      <c r="B88" s="72" t="s">
        <v>172</v>
      </c>
      <c r="C88" s="73">
        <v>43171</v>
      </c>
      <c r="D88" s="74">
        <v>10.83</v>
      </c>
      <c r="E88" s="75">
        <v>43213</v>
      </c>
      <c r="F88" s="13">
        <v>43213</v>
      </c>
      <c r="G88" s="76">
        <f t="shared" si="2"/>
        <v>0</v>
      </c>
      <c r="H88" s="77">
        <f t="shared" si="3"/>
        <v>0</v>
      </c>
      <c r="I88" s="19"/>
    </row>
    <row r="89" spans="1:9">
      <c r="A89" s="71" t="s">
        <v>29</v>
      </c>
      <c r="B89" s="72" t="s">
        <v>173</v>
      </c>
      <c r="C89" s="73">
        <v>43199</v>
      </c>
      <c r="D89" s="74">
        <v>10.86</v>
      </c>
      <c r="E89" s="75">
        <v>43241</v>
      </c>
      <c r="F89" s="13">
        <v>43241</v>
      </c>
      <c r="G89" s="76">
        <f t="shared" si="2"/>
        <v>0</v>
      </c>
      <c r="H89" s="77">
        <f t="shared" si="3"/>
        <v>0</v>
      </c>
      <c r="I89" s="19"/>
    </row>
    <row r="90" spans="1:9">
      <c r="A90" s="71" t="s">
        <v>29</v>
      </c>
      <c r="B90" s="72" t="s">
        <v>174</v>
      </c>
      <c r="C90" s="73">
        <v>43199</v>
      </c>
      <c r="D90" s="74">
        <v>1567.62</v>
      </c>
      <c r="E90" s="75">
        <v>43241</v>
      </c>
      <c r="F90" s="13">
        <v>43241</v>
      </c>
      <c r="G90" s="76">
        <f t="shared" si="2"/>
        <v>0</v>
      </c>
      <c r="H90" s="77">
        <f t="shared" si="3"/>
        <v>0</v>
      </c>
      <c r="I90" s="19"/>
    </row>
    <row r="91" spans="1:9">
      <c r="A91" s="71" t="s">
        <v>29</v>
      </c>
      <c r="B91" s="72" t="s">
        <v>175</v>
      </c>
      <c r="C91" s="73">
        <v>43199</v>
      </c>
      <c r="D91" s="74">
        <v>514.59</v>
      </c>
      <c r="E91" s="75">
        <v>43241</v>
      </c>
      <c r="F91" s="13">
        <v>43241</v>
      </c>
      <c r="G91" s="76">
        <f t="shared" si="2"/>
        <v>0</v>
      </c>
      <c r="H91" s="77">
        <f t="shared" si="3"/>
        <v>0</v>
      </c>
      <c r="I91" s="19"/>
    </row>
    <row r="92" spans="1:9">
      <c r="A92" s="71" t="s">
        <v>29</v>
      </c>
      <c r="B92" s="72" t="s">
        <v>176</v>
      </c>
      <c r="C92" s="73">
        <v>43234</v>
      </c>
      <c r="D92" s="74">
        <v>406.51</v>
      </c>
      <c r="E92" s="75">
        <v>43276</v>
      </c>
      <c r="F92" s="13">
        <v>43276</v>
      </c>
      <c r="G92" s="76">
        <f t="shared" si="2"/>
        <v>0</v>
      </c>
      <c r="H92" s="77">
        <f t="shared" si="3"/>
        <v>0</v>
      </c>
      <c r="I92" s="19"/>
    </row>
    <row r="93" spans="1:9">
      <c r="A93" s="71" t="s">
        <v>29</v>
      </c>
      <c r="B93" s="72" t="s">
        <v>177</v>
      </c>
      <c r="C93" s="73">
        <v>43234</v>
      </c>
      <c r="D93" s="74">
        <v>9.39</v>
      </c>
      <c r="E93" s="75">
        <v>43276</v>
      </c>
      <c r="F93" s="13">
        <v>43276</v>
      </c>
      <c r="G93" s="76">
        <f t="shared" si="2"/>
        <v>0</v>
      </c>
      <c r="H93" s="77">
        <f t="shared" si="3"/>
        <v>0</v>
      </c>
      <c r="I93" s="19"/>
    </row>
    <row r="94" spans="1:9">
      <c r="A94" s="71" t="s">
        <v>29</v>
      </c>
      <c r="B94" s="72" t="s">
        <v>178</v>
      </c>
      <c r="C94" s="73">
        <v>43234</v>
      </c>
      <c r="D94" s="74">
        <v>348.9</v>
      </c>
      <c r="E94" s="75">
        <v>43276</v>
      </c>
      <c r="F94" s="13">
        <v>43276</v>
      </c>
      <c r="G94" s="76">
        <f t="shared" si="2"/>
        <v>0</v>
      </c>
      <c r="H94" s="77">
        <f t="shared" si="3"/>
        <v>0</v>
      </c>
      <c r="I94" s="19"/>
    </row>
    <row r="95" spans="1:9" ht="22.8">
      <c r="A95" s="71" t="s">
        <v>179</v>
      </c>
      <c r="B95" s="72" t="s">
        <v>180</v>
      </c>
      <c r="C95" s="73">
        <v>43234</v>
      </c>
      <c r="D95" s="74">
        <v>4968.82</v>
      </c>
      <c r="E95" s="75">
        <v>43265</v>
      </c>
      <c r="F95" s="13">
        <v>43238</v>
      </c>
      <c r="G95" s="76">
        <f t="shared" si="2"/>
        <v>-27</v>
      </c>
      <c r="H95" s="77">
        <f t="shared" si="3"/>
        <v>-134158.13999999998</v>
      </c>
      <c r="I95" s="19"/>
    </row>
    <row r="96" spans="1:9">
      <c r="A96" s="78" t="s">
        <v>181</v>
      </c>
      <c r="B96" s="82"/>
      <c r="C96" s="83">
        <v>43188</v>
      </c>
      <c r="D96" s="79">
        <v>1768.5</v>
      </c>
      <c r="E96" s="75">
        <v>43195</v>
      </c>
      <c r="F96" s="89">
        <v>43195</v>
      </c>
      <c r="G96" s="76">
        <f t="shared" si="2"/>
        <v>0</v>
      </c>
      <c r="H96" s="77">
        <f t="shared" si="3"/>
        <v>0</v>
      </c>
      <c r="I96" s="20"/>
    </row>
    <row r="97" spans="1:9">
      <c r="A97" s="78" t="s">
        <v>181</v>
      </c>
      <c r="B97" s="82"/>
      <c r="C97" s="83">
        <v>43210</v>
      </c>
      <c r="D97" s="79">
        <v>1768.5</v>
      </c>
      <c r="E97" s="75">
        <v>43225</v>
      </c>
      <c r="F97" s="89">
        <v>43213</v>
      </c>
      <c r="G97" s="76">
        <f t="shared" si="2"/>
        <v>-12</v>
      </c>
      <c r="H97" s="77">
        <f t="shared" si="3"/>
        <v>-21222</v>
      </c>
      <c r="I97" s="20"/>
    </row>
    <row r="98" spans="1:9">
      <c r="A98" s="78" t="s">
        <v>181</v>
      </c>
      <c r="B98" s="82"/>
      <c r="C98" s="83">
        <v>43250</v>
      </c>
      <c r="D98" s="79">
        <v>1768.5</v>
      </c>
      <c r="E98" s="75">
        <v>43256</v>
      </c>
      <c r="F98" s="89">
        <v>43256</v>
      </c>
      <c r="G98" s="76">
        <f t="shared" si="2"/>
        <v>0</v>
      </c>
      <c r="H98" s="77">
        <f t="shared" si="3"/>
        <v>0</v>
      </c>
      <c r="I98" s="20"/>
    </row>
    <row r="99" spans="1:9">
      <c r="A99" s="78" t="s">
        <v>181</v>
      </c>
      <c r="B99" s="82"/>
      <c r="C99" s="83">
        <v>43277</v>
      </c>
      <c r="D99" s="79">
        <v>1768.5</v>
      </c>
      <c r="E99" s="75">
        <v>43286</v>
      </c>
      <c r="F99" s="13">
        <v>43278</v>
      </c>
      <c r="G99" s="76">
        <f t="shared" si="2"/>
        <v>-8</v>
      </c>
      <c r="H99" s="77">
        <f t="shared" si="3"/>
        <v>-14148</v>
      </c>
      <c r="I99" s="19"/>
    </row>
    <row r="100" spans="1:9">
      <c r="A100" s="71" t="s">
        <v>30</v>
      </c>
      <c r="B100" s="72" t="s">
        <v>182</v>
      </c>
      <c r="C100" s="73">
        <v>43244</v>
      </c>
      <c r="D100" s="74">
        <v>4400</v>
      </c>
      <c r="E100" s="75">
        <v>43274</v>
      </c>
      <c r="F100" s="13">
        <v>43264</v>
      </c>
      <c r="G100" s="76">
        <f t="shared" si="2"/>
        <v>-10</v>
      </c>
      <c r="H100" s="77">
        <f t="shared" si="3"/>
        <v>-44000</v>
      </c>
      <c r="I100" s="19"/>
    </row>
    <row r="101" spans="1:9">
      <c r="A101" s="71" t="s">
        <v>183</v>
      </c>
      <c r="B101" s="72" t="s">
        <v>184</v>
      </c>
      <c r="C101" s="73">
        <v>43249</v>
      </c>
      <c r="D101" s="74">
        <v>6240</v>
      </c>
      <c r="E101" s="75">
        <v>43280</v>
      </c>
      <c r="F101" s="13">
        <v>43257</v>
      </c>
      <c r="G101" s="76">
        <f t="shared" si="2"/>
        <v>-23</v>
      </c>
      <c r="H101" s="77">
        <f t="shared" si="3"/>
        <v>-143520</v>
      </c>
      <c r="I101" s="19"/>
    </row>
    <row r="102" spans="1:9">
      <c r="A102" s="71" t="s">
        <v>31</v>
      </c>
      <c r="B102" s="72" t="s">
        <v>185</v>
      </c>
      <c r="C102" s="73">
        <v>43190</v>
      </c>
      <c r="D102" s="74">
        <v>4795.1499999999996</v>
      </c>
      <c r="E102" s="75">
        <v>43229</v>
      </c>
      <c r="F102" s="13">
        <v>43202</v>
      </c>
      <c r="G102" s="76">
        <f t="shared" si="2"/>
        <v>-27</v>
      </c>
      <c r="H102" s="77">
        <f t="shared" si="3"/>
        <v>-129469.04999999999</v>
      </c>
      <c r="I102" s="19"/>
    </row>
    <row r="103" spans="1:9">
      <c r="A103" s="71" t="s">
        <v>31</v>
      </c>
      <c r="B103" s="72" t="s">
        <v>186</v>
      </c>
      <c r="C103" s="73">
        <v>43220</v>
      </c>
      <c r="D103" s="74">
        <v>4165.45</v>
      </c>
      <c r="E103" s="75">
        <v>43258</v>
      </c>
      <c r="F103" s="13">
        <v>43231</v>
      </c>
      <c r="G103" s="76">
        <f t="shared" si="2"/>
        <v>-27</v>
      </c>
      <c r="H103" s="77">
        <f t="shared" si="3"/>
        <v>-112467.15</v>
      </c>
      <c r="I103" s="19"/>
    </row>
    <row r="104" spans="1:9">
      <c r="A104" s="71" t="s">
        <v>31</v>
      </c>
      <c r="B104" s="72" t="s">
        <v>187</v>
      </c>
      <c r="C104" s="73">
        <v>43251</v>
      </c>
      <c r="D104" s="74">
        <v>5686.92</v>
      </c>
      <c r="E104" s="75">
        <v>43287</v>
      </c>
      <c r="F104" s="13">
        <v>43264</v>
      </c>
      <c r="G104" s="76">
        <f t="shared" si="2"/>
        <v>-23</v>
      </c>
      <c r="H104" s="77">
        <f t="shared" si="3"/>
        <v>-130799.16</v>
      </c>
      <c r="I104" s="19"/>
    </row>
    <row r="105" spans="1:9">
      <c r="A105" s="71" t="s">
        <v>32</v>
      </c>
      <c r="B105" s="72" t="s">
        <v>188</v>
      </c>
      <c r="C105" s="73">
        <v>43220</v>
      </c>
      <c r="D105" s="74">
        <v>48530.58</v>
      </c>
      <c r="E105" s="75">
        <v>43257</v>
      </c>
      <c r="F105" s="13">
        <v>43256</v>
      </c>
      <c r="G105" s="76">
        <f t="shared" si="2"/>
        <v>-1</v>
      </c>
      <c r="H105" s="77">
        <f t="shared" si="3"/>
        <v>-48530.58</v>
      </c>
      <c r="I105" s="21"/>
    </row>
    <row r="106" spans="1:9">
      <c r="A106" s="71" t="s">
        <v>32</v>
      </c>
      <c r="B106" s="72" t="s">
        <v>189</v>
      </c>
      <c r="C106" s="73">
        <v>43220</v>
      </c>
      <c r="D106" s="74">
        <v>87</v>
      </c>
      <c r="E106" s="75">
        <v>43257</v>
      </c>
      <c r="F106" s="13">
        <v>43231</v>
      </c>
      <c r="G106" s="76">
        <f t="shared" si="2"/>
        <v>-26</v>
      </c>
      <c r="H106" s="77">
        <f t="shared" si="3"/>
        <v>-2262</v>
      </c>
      <c r="I106" s="19"/>
    </row>
    <row r="107" spans="1:9">
      <c r="A107" s="71" t="s">
        <v>32</v>
      </c>
      <c r="B107" s="72" t="s">
        <v>190</v>
      </c>
      <c r="C107" s="73">
        <v>43234</v>
      </c>
      <c r="D107" s="74">
        <v>4186.9399999999996</v>
      </c>
      <c r="E107" s="75">
        <v>43266</v>
      </c>
      <c r="F107" s="13">
        <v>43243</v>
      </c>
      <c r="G107" s="76">
        <f t="shared" si="2"/>
        <v>-23</v>
      </c>
      <c r="H107" s="77">
        <f t="shared" si="3"/>
        <v>-96299.62</v>
      </c>
      <c r="I107" s="19"/>
    </row>
    <row r="108" spans="1:9">
      <c r="A108" s="71" t="s">
        <v>32</v>
      </c>
      <c r="B108" s="72" t="s">
        <v>191</v>
      </c>
      <c r="C108" s="73">
        <v>43234</v>
      </c>
      <c r="D108" s="74">
        <v>352</v>
      </c>
      <c r="E108" s="75">
        <v>43266</v>
      </c>
      <c r="F108" s="13">
        <v>43238</v>
      </c>
      <c r="G108" s="76">
        <f t="shared" si="2"/>
        <v>-28</v>
      </c>
      <c r="H108" s="77">
        <f t="shared" si="3"/>
        <v>-9856</v>
      </c>
      <c r="I108" s="19"/>
    </row>
    <row r="109" spans="1:9">
      <c r="A109" s="71" t="s">
        <v>32</v>
      </c>
      <c r="B109" s="72" t="s">
        <v>192</v>
      </c>
      <c r="C109" s="73">
        <v>43251</v>
      </c>
      <c r="D109" s="74">
        <v>352</v>
      </c>
      <c r="E109" s="75">
        <v>43288</v>
      </c>
      <c r="F109" s="13">
        <v>43269</v>
      </c>
      <c r="G109" s="76">
        <f t="shared" si="2"/>
        <v>-19</v>
      </c>
      <c r="H109" s="77">
        <f t="shared" si="3"/>
        <v>-6688</v>
      </c>
      <c r="I109" s="19"/>
    </row>
    <row r="110" spans="1:9">
      <c r="A110" s="71" t="s">
        <v>32</v>
      </c>
      <c r="B110" s="72" t="s">
        <v>193</v>
      </c>
      <c r="C110" s="73">
        <v>43251</v>
      </c>
      <c r="D110" s="74">
        <v>4161.26</v>
      </c>
      <c r="E110" s="75">
        <v>43288</v>
      </c>
      <c r="F110" s="13">
        <v>43269</v>
      </c>
      <c r="G110" s="76">
        <f t="shared" si="2"/>
        <v>-19</v>
      </c>
      <c r="H110" s="77">
        <f t="shared" si="3"/>
        <v>-79063.94</v>
      </c>
      <c r="I110" s="21"/>
    </row>
    <row r="111" spans="1:9">
      <c r="A111" s="78" t="s">
        <v>194</v>
      </c>
      <c r="B111" s="82">
        <v>1</v>
      </c>
      <c r="C111" s="83">
        <v>43199</v>
      </c>
      <c r="D111" s="79">
        <v>1250</v>
      </c>
      <c r="E111" s="75">
        <v>43233</v>
      </c>
      <c r="F111" s="13">
        <v>43209</v>
      </c>
      <c r="G111" s="76">
        <f t="shared" si="2"/>
        <v>-24</v>
      </c>
      <c r="H111" s="77">
        <f t="shared" si="3"/>
        <v>-30000</v>
      </c>
      <c r="I111" s="19"/>
    </row>
    <row r="112" spans="1:9">
      <c r="A112" s="78" t="s">
        <v>195</v>
      </c>
      <c r="B112" s="82">
        <v>1</v>
      </c>
      <c r="C112" s="83">
        <v>43203</v>
      </c>
      <c r="D112" s="79">
        <v>150</v>
      </c>
      <c r="E112" s="75">
        <v>43237</v>
      </c>
      <c r="F112" s="13">
        <v>43213</v>
      </c>
      <c r="G112" s="76">
        <f t="shared" si="2"/>
        <v>-24</v>
      </c>
      <c r="H112" s="77">
        <f t="shared" si="3"/>
        <v>-3600</v>
      </c>
      <c r="I112" s="19"/>
    </row>
    <row r="113" spans="1:9">
      <c r="A113" s="78" t="s">
        <v>196</v>
      </c>
      <c r="B113" s="82">
        <v>1</v>
      </c>
      <c r="C113" s="83">
        <v>43194</v>
      </c>
      <c r="D113" s="79">
        <v>700</v>
      </c>
      <c r="E113" s="75">
        <v>43224</v>
      </c>
      <c r="F113" s="13">
        <v>43206</v>
      </c>
      <c r="G113" s="76">
        <f t="shared" si="2"/>
        <v>-18</v>
      </c>
      <c r="H113" s="77">
        <f t="shared" si="3"/>
        <v>-12600</v>
      </c>
      <c r="I113" s="19"/>
    </row>
    <row r="114" spans="1:9" ht="22.8">
      <c r="A114" s="71" t="s">
        <v>197</v>
      </c>
      <c r="B114" s="72" t="s">
        <v>198</v>
      </c>
      <c r="C114" s="73">
        <v>43175</v>
      </c>
      <c r="D114" s="74">
        <v>2318.4</v>
      </c>
      <c r="E114" s="75">
        <v>43218</v>
      </c>
      <c r="F114" s="13">
        <v>43200</v>
      </c>
      <c r="G114" s="76">
        <f t="shared" si="2"/>
        <v>-18</v>
      </c>
      <c r="H114" s="77">
        <f t="shared" si="3"/>
        <v>-41731.200000000004</v>
      </c>
      <c r="I114" s="19"/>
    </row>
    <row r="115" spans="1:9">
      <c r="A115" s="78" t="s">
        <v>199</v>
      </c>
      <c r="B115" s="82">
        <v>1</v>
      </c>
      <c r="C115" s="83">
        <v>43180</v>
      </c>
      <c r="D115" s="79">
        <v>750</v>
      </c>
      <c r="E115" s="75">
        <v>43212</v>
      </c>
      <c r="F115" s="13">
        <v>43195</v>
      </c>
      <c r="G115" s="76">
        <f t="shared" si="2"/>
        <v>-17</v>
      </c>
      <c r="H115" s="77">
        <f t="shared" si="3"/>
        <v>-12750</v>
      </c>
      <c r="I115" s="19"/>
    </row>
    <row r="116" spans="1:9">
      <c r="A116" s="71" t="s">
        <v>200</v>
      </c>
      <c r="B116" s="72" t="s">
        <v>201</v>
      </c>
      <c r="C116" s="73">
        <v>43196</v>
      </c>
      <c r="D116" s="74">
        <v>318</v>
      </c>
      <c r="E116" s="75">
        <v>43229</v>
      </c>
      <c r="F116" s="87">
        <v>43210</v>
      </c>
      <c r="G116" s="76">
        <f t="shared" si="2"/>
        <v>-19</v>
      </c>
      <c r="H116" s="77">
        <f t="shared" si="3"/>
        <v>-6042</v>
      </c>
      <c r="I116" s="19"/>
    </row>
    <row r="117" spans="1:9" ht="24">
      <c r="A117" s="90" t="s">
        <v>202</v>
      </c>
      <c r="B117" s="79" t="s">
        <v>203</v>
      </c>
      <c r="C117" s="83">
        <v>43189</v>
      </c>
      <c r="D117" s="79">
        <v>1716.95</v>
      </c>
      <c r="E117" s="75">
        <v>43223</v>
      </c>
      <c r="F117" s="13">
        <v>43196</v>
      </c>
      <c r="G117" s="76">
        <f t="shared" si="2"/>
        <v>-27</v>
      </c>
      <c r="H117" s="77">
        <f t="shared" si="3"/>
        <v>-46357.65</v>
      </c>
      <c r="I117" s="19"/>
    </row>
    <row r="118" spans="1:9">
      <c r="A118" s="71" t="s">
        <v>204</v>
      </c>
      <c r="B118" s="72" t="s">
        <v>205</v>
      </c>
      <c r="C118" s="73">
        <v>42870</v>
      </c>
      <c r="D118" s="74">
        <v>7511.11</v>
      </c>
      <c r="E118" s="75">
        <v>43258</v>
      </c>
      <c r="F118" s="87">
        <v>43248</v>
      </c>
      <c r="G118" s="76">
        <f t="shared" si="2"/>
        <v>-10</v>
      </c>
      <c r="H118" s="77">
        <f t="shared" si="3"/>
        <v>-75111.099999999991</v>
      </c>
      <c r="I118" s="19"/>
    </row>
    <row r="119" spans="1:9">
      <c r="A119" s="71" t="s">
        <v>204</v>
      </c>
      <c r="B119" s="72" t="s">
        <v>206</v>
      </c>
      <c r="C119" s="73">
        <v>42837</v>
      </c>
      <c r="D119" s="74">
        <v>42125.37</v>
      </c>
      <c r="E119" s="75">
        <v>43258</v>
      </c>
      <c r="F119" s="87">
        <v>43248</v>
      </c>
      <c r="G119" s="76">
        <f t="shared" si="2"/>
        <v>-10</v>
      </c>
      <c r="H119" s="77">
        <f t="shared" si="3"/>
        <v>-421253.7</v>
      </c>
      <c r="I119" s="19"/>
    </row>
    <row r="120" spans="1:9">
      <c r="A120" s="71" t="s">
        <v>204</v>
      </c>
      <c r="B120" s="72" t="s">
        <v>207</v>
      </c>
      <c r="C120" s="73">
        <v>42898</v>
      </c>
      <c r="D120" s="74">
        <v>8427.51</v>
      </c>
      <c r="E120" s="75">
        <v>43263</v>
      </c>
      <c r="F120" s="87">
        <v>43248</v>
      </c>
      <c r="G120" s="76">
        <f t="shared" si="2"/>
        <v>-15</v>
      </c>
      <c r="H120" s="77">
        <f t="shared" si="3"/>
        <v>-126412.65000000001</v>
      </c>
      <c r="I120" s="19"/>
    </row>
    <row r="121" spans="1:9">
      <c r="A121" s="71" t="s">
        <v>204</v>
      </c>
      <c r="B121" s="72" t="s">
        <v>208</v>
      </c>
      <c r="C121" s="73">
        <v>42927</v>
      </c>
      <c r="D121" s="74">
        <v>10592.36</v>
      </c>
      <c r="E121" s="75">
        <v>43244</v>
      </c>
      <c r="F121" s="87">
        <v>43248</v>
      </c>
      <c r="G121" s="76">
        <f t="shared" si="2"/>
        <v>4</v>
      </c>
      <c r="H121" s="77">
        <f t="shared" si="3"/>
        <v>42369.440000000002</v>
      </c>
      <c r="I121" s="19"/>
    </row>
    <row r="122" spans="1:9">
      <c r="A122" s="78" t="s">
        <v>209</v>
      </c>
      <c r="B122" s="82">
        <v>1</v>
      </c>
      <c r="C122" s="83">
        <v>43187</v>
      </c>
      <c r="D122" s="79">
        <v>850</v>
      </c>
      <c r="E122" s="75">
        <v>43223</v>
      </c>
      <c r="F122" s="87">
        <v>43202</v>
      </c>
      <c r="G122" s="76">
        <f t="shared" si="2"/>
        <v>-21</v>
      </c>
      <c r="H122" s="77">
        <f t="shared" si="3"/>
        <v>-17850</v>
      </c>
      <c r="I122" s="19"/>
    </row>
    <row r="123" spans="1:9">
      <c r="A123" s="71" t="s">
        <v>33</v>
      </c>
      <c r="B123" s="72" t="s">
        <v>210</v>
      </c>
      <c r="C123" s="73">
        <v>43229</v>
      </c>
      <c r="D123" s="74">
        <v>2125</v>
      </c>
      <c r="E123" s="75">
        <v>43260</v>
      </c>
      <c r="F123" s="87">
        <v>43236</v>
      </c>
      <c r="G123" s="76">
        <f t="shared" si="2"/>
        <v>-24</v>
      </c>
      <c r="H123" s="77">
        <f t="shared" si="3"/>
        <v>-51000</v>
      </c>
      <c r="I123" s="19"/>
    </row>
    <row r="124" spans="1:9" ht="22.8">
      <c r="A124" s="71" t="s">
        <v>35</v>
      </c>
      <c r="B124" s="72" t="s">
        <v>211</v>
      </c>
      <c r="C124" s="73">
        <v>43206</v>
      </c>
      <c r="D124" s="74">
        <v>600</v>
      </c>
      <c r="E124" s="75">
        <v>43240</v>
      </c>
      <c r="F124" s="87">
        <v>43216</v>
      </c>
      <c r="G124" s="76">
        <f t="shared" si="2"/>
        <v>-24</v>
      </c>
      <c r="H124" s="77">
        <f t="shared" si="3"/>
        <v>-14400</v>
      </c>
      <c r="I124" s="19"/>
    </row>
    <row r="125" spans="1:9">
      <c r="A125" s="78" t="s">
        <v>212</v>
      </c>
      <c r="B125" s="82">
        <v>1</v>
      </c>
      <c r="C125" s="83">
        <v>43186</v>
      </c>
      <c r="D125" s="79">
        <v>950</v>
      </c>
      <c r="E125" s="75">
        <v>43216</v>
      </c>
      <c r="F125" s="87">
        <v>43196</v>
      </c>
      <c r="G125" s="76">
        <f t="shared" si="2"/>
        <v>-20</v>
      </c>
      <c r="H125" s="77">
        <f t="shared" si="3"/>
        <v>-19000</v>
      </c>
      <c r="I125" s="19"/>
    </row>
    <row r="126" spans="1:9">
      <c r="A126" s="78" t="s">
        <v>213</v>
      </c>
      <c r="B126" s="82">
        <v>1</v>
      </c>
      <c r="C126" s="83">
        <v>43174</v>
      </c>
      <c r="D126" s="79">
        <v>800</v>
      </c>
      <c r="E126" s="75">
        <v>43212</v>
      </c>
      <c r="F126" s="13">
        <v>43195</v>
      </c>
      <c r="G126" s="76">
        <f t="shared" si="2"/>
        <v>-17</v>
      </c>
      <c r="H126" s="77">
        <f t="shared" si="3"/>
        <v>-13600</v>
      </c>
      <c r="I126" s="19"/>
    </row>
    <row r="127" spans="1:9">
      <c r="A127" s="78" t="s">
        <v>214</v>
      </c>
      <c r="B127" s="82">
        <v>1</v>
      </c>
      <c r="C127" s="83">
        <v>43214</v>
      </c>
      <c r="D127" s="79">
        <v>120</v>
      </c>
      <c r="E127" s="75">
        <v>43244</v>
      </c>
      <c r="F127" s="91">
        <v>43228</v>
      </c>
      <c r="G127" s="76">
        <f t="shared" si="2"/>
        <v>-16</v>
      </c>
      <c r="H127" s="77">
        <f t="shared" si="3"/>
        <v>-1920</v>
      </c>
      <c r="I127" s="20"/>
    </row>
    <row r="128" spans="1:9" ht="22.8">
      <c r="A128" s="71" t="s">
        <v>215</v>
      </c>
      <c r="B128" s="72" t="s">
        <v>216</v>
      </c>
      <c r="C128" s="73">
        <v>43159</v>
      </c>
      <c r="D128" s="74">
        <v>22956.54</v>
      </c>
      <c r="E128" s="75">
        <v>43216</v>
      </c>
      <c r="F128" s="86">
        <v>43200</v>
      </c>
      <c r="G128" s="76">
        <f t="shared" si="2"/>
        <v>-16</v>
      </c>
      <c r="H128" s="77">
        <f t="shared" si="3"/>
        <v>-367304.64</v>
      </c>
      <c r="I128" s="20"/>
    </row>
    <row r="129" spans="1:9" ht="22.8">
      <c r="A129" s="71" t="s">
        <v>215</v>
      </c>
      <c r="B129" s="72" t="s">
        <v>217</v>
      </c>
      <c r="C129" s="73">
        <v>43159</v>
      </c>
      <c r="D129" s="74">
        <v>7921.22</v>
      </c>
      <c r="E129" s="75">
        <v>43216</v>
      </c>
      <c r="F129" s="86">
        <v>43200</v>
      </c>
      <c r="G129" s="76">
        <f t="shared" si="2"/>
        <v>-16</v>
      </c>
      <c r="H129" s="77">
        <f t="shared" si="3"/>
        <v>-126739.52</v>
      </c>
      <c r="I129" s="20"/>
    </row>
    <row r="130" spans="1:9" ht="22.8">
      <c r="A130" s="71" t="s">
        <v>215</v>
      </c>
      <c r="B130" s="72" t="s">
        <v>218</v>
      </c>
      <c r="C130" s="73">
        <v>43190</v>
      </c>
      <c r="D130" s="74">
        <v>8672.1200000000008</v>
      </c>
      <c r="E130" s="75">
        <v>43240</v>
      </c>
      <c r="F130" s="86">
        <v>43231</v>
      </c>
      <c r="G130" s="76">
        <f t="shared" si="2"/>
        <v>-9</v>
      </c>
      <c r="H130" s="77">
        <f t="shared" si="3"/>
        <v>-78049.08</v>
      </c>
      <c r="I130" s="20"/>
    </row>
    <row r="131" spans="1:9" ht="22.8">
      <c r="A131" s="71" t="s">
        <v>215</v>
      </c>
      <c r="B131" s="72" t="s">
        <v>219</v>
      </c>
      <c r="C131" s="73">
        <v>43190</v>
      </c>
      <c r="D131" s="74">
        <v>25132.7</v>
      </c>
      <c r="E131" s="75">
        <v>43240</v>
      </c>
      <c r="F131" s="13">
        <v>43231</v>
      </c>
      <c r="G131" s="76">
        <f t="shared" si="2"/>
        <v>-9</v>
      </c>
      <c r="H131" s="77">
        <f t="shared" si="3"/>
        <v>-226194.30000000002</v>
      </c>
      <c r="I131" s="19"/>
    </row>
    <row r="132" spans="1:9" ht="22.8">
      <c r="A132" s="71" t="s">
        <v>215</v>
      </c>
      <c r="B132" s="72" t="s">
        <v>220</v>
      </c>
      <c r="C132" s="73">
        <v>43220</v>
      </c>
      <c r="D132" s="74">
        <v>20656.63</v>
      </c>
      <c r="E132" s="75">
        <v>43287</v>
      </c>
      <c r="F132" s="13">
        <v>43269</v>
      </c>
      <c r="G132" s="76">
        <f t="shared" si="2"/>
        <v>-18</v>
      </c>
      <c r="H132" s="77">
        <f t="shared" si="3"/>
        <v>-371819.34</v>
      </c>
      <c r="I132" s="19"/>
    </row>
    <row r="133" spans="1:9" ht="22.8">
      <c r="A133" s="71" t="s">
        <v>215</v>
      </c>
      <c r="B133" s="72" t="s">
        <v>221</v>
      </c>
      <c r="C133" s="73">
        <v>43220</v>
      </c>
      <c r="D133" s="74">
        <v>7127.63</v>
      </c>
      <c r="E133" s="75">
        <v>43287</v>
      </c>
      <c r="F133" s="13">
        <v>43269</v>
      </c>
      <c r="G133" s="76">
        <f t="shared" si="2"/>
        <v>-18</v>
      </c>
      <c r="H133" s="77">
        <f t="shared" si="3"/>
        <v>-128297.34</v>
      </c>
      <c r="I133" s="19"/>
    </row>
    <row r="134" spans="1:9">
      <c r="A134" s="71" t="s">
        <v>36</v>
      </c>
      <c r="B134" s="72" t="s">
        <v>222</v>
      </c>
      <c r="C134" s="73">
        <v>43190</v>
      </c>
      <c r="D134" s="74">
        <v>900</v>
      </c>
      <c r="E134" s="75">
        <v>43229</v>
      </c>
      <c r="F134" s="13">
        <v>43217</v>
      </c>
      <c r="G134" s="76">
        <f t="shared" si="2"/>
        <v>-12</v>
      </c>
      <c r="H134" s="77">
        <f t="shared" si="3"/>
        <v>-10800</v>
      </c>
      <c r="I134" s="19"/>
    </row>
    <row r="135" spans="1:9" ht="22.8">
      <c r="A135" s="71" t="s">
        <v>37</v>
      </c>
      <c r="B135" s="72" t="s">
        <v>223</v>
      </c>
      <c r="C135" s="73">
        <v>43213</v>
      </c>
      <c r="D135" s="74">
        <v>487.65</v>
      </c>
      <c r="E135" s="75">
        <v>43243</v>
      </c>
      <c r="F135" s="13">
        <v>43234</v>
      </c>
      <c r="G135" s="76">
        <f t="shared" si="2"/>
        <v>-9</v>
      </c>
      <c r="H135" s="77">
        <f t="shared" si="3"/>
        <v>-4388.8499999999995</v>
      </c>
      <c r="I135" s="19"/>
    </row>
    <row r="136" spans="1:9" ht="22.8">
      <c r="A136" s="71" t="s">
        <v>37</v>
      </c>
      <c r="B136" s="72" t="s">
        <v>224</v>
      </c>
      <c r="C136" s="73">
        <v>43213</v>
      </c>
      <c r="D136" s="74">
        <v>213.43</v>
      </c>
      <c r="E136" s="75">
        <v>43243</v>
      </c>
      <c r="F136" s="13">
        <v>43234</v>
      </c>
      <c r="G136" s="76">
        <f t="shared" si="2"/>
        <v>-9</v>
      </c>
      <c r="H136" s="77">
        <f t="shared" si="3"/>
        <v>-1920.8700000000001</v>
      </c>
      <c r="I136" s="19"/>
    </row>
    <row r="137" spans="1:9" ht="22.8">
      <c r="A137" s="71" t="s">
        <v>37</v>
      </c>
      <c r="B137" s="72" t="s">
        <v>225</v>
      </c>
      <c r="C137" s="73">
        <v>43237</v>
      </c>
      <c r="D137" s="74">
        <v>551.67999999999995</v>
      </c>
      <c r="E137" s="75">
        <v>43267</v>
      </c>
      <c r="F137" s="13">
        <v>43258</v>
      </c>
      <c r="G137" s="76">
        <f t="shared" si="2"/>
        <v>-9</v>
      </c>
      <c r="H137" s="77">
        <f t="shared" si="3"/>
        <v>-4965.12</v>
      </c>
      <c r="I137" s="19"/>
    </row>
    <row r="138" spans="1:9" ht="22.8">
      <c r="A138" s="71" t="s">
        <v>37</v>
      </c>
      <c r="B138" s="72" t="s">
        <v>226</v>
      </c>
      <c r="C138" s="73">
        <v>43271</v>
      </c>
      <c r="D138" s="74">
        <v>485.06</v>
      </c>
      <c r="E138" s="75">
        <v>43301</v>
      </c>
      <c r="F138" s="13">
        <v>43272</v>
      </c>
      <c r="G138" s="76">
        <f t="shared" ref="G138:G201" si="4">+F138-E138</f>
        <v>-29</v>
      </c>
      <c r="H138" s="77">
        <f t="shared" ref="H138:H201" si="5">+G138*D138</f>
        <v>-14066.74</v>
      </c>
      <c r="I138" s="19"/>
    </row>
    <row r="139" spans="1:9" ht="22.8">
      <c r="A139" s="71" t="s">
        <v>37</v>
      </c>
      <c r="B139" s="72" t="s">
        <v>227</v>
      </c>
      <c r="C139" s="73">
        <v>43271</v>
      </c>
      <c r="D139" s="74">
        <v>333.72</v>
      </c>
      <c r="E139" s="75">
        <v>43301</v>
      </c>
      <c r="F139" s="13">
        <v>43272</v>
      </c>
      <c r="G139" s="76">
        <f t="shared" si="4"/>
        <v>-29</v>
      </c>
      <c r="H139" s="77">
        <f t="shared" si="5"/>
        <v>-9677.880000000001</v>
      </c>
      <c r="I139" s="19"/>
    </row>
    <row r="140" spans="1:9">
      <c r="A140" s="71" t="s">
        <v>38</v>
      </c>
      <c r="B140" s="72" t="s">
        <v>228</v>
      </c>
      <c r="C140" s="73">
        <v>43244</v>
      </c>
      <c r="D140" s="74">
        <v>972.37</v>
      </c>
      <c r="E140" s="75">
        <v>43274</v>
      </c>
      <c r="F140" s="13">
        <v>43257</v>
      </c>
      <c r="G140" s="76">
        <f t="shared" si="4"/>
        <v>-17</v>
      </c>
      <c r="H140" s="77">
        <f t="shared" si="5"/>
        <v>-16530.29</v>
      </c>
      <c r="I140" s="19"/>
    </row>
    <row r="141" spans="1:9" ht="22.8">
      <c r="A141" s="71" t="s">
        <v>229</v>
      </c>
      <c r="B141" s="72" t="s">
        <v>230</v>
      </c>
      <c r="C141" s="73">
        <v>41808</v>
      </c>
      <c r="D141" s="74">
        <v>910</v>
      </c>
      <c r="E141" s="75">
        <v>43223</v>
      </c>
      <c r="F141" s="13">
        <v>43200</v>
      </c>
      <c r="G141" s="76">
        <f t="shared" si="4"/>
        <v>-23</v>
      </c>
      <c r="H141" s="77">
        <f t="shared" si="5"/>
        <v>-20930</v>
      </c>
      <c r="I141" s="19"/>
    </row>
    <row r="142" spans="1:9" ht="34.200000000000003">
      <c r="A142" s="71" t="s">
        <v>39</v>
      </c>
      <c r="B142" s="72" t="s">
        <v>231</v>
      </c>
      <c r="C142" s="73">
        <v>43206</v>
      </c>
      <c r="D142" s="74">
        <v>2393</v>
      </c>
      <c r="E142" s="75">
        <v>43236</v>
      </c>
      <c r="F142" s="13">
        <v>43223</v>
      </c>
      <c r="G142" s="76">
        <f t="shared" si="4"/>
        <v>-13</v>
      </c>
      <c r="H142" s="77">
        <f t="shared" si="5"/>
        <v>-31109</v>
      </c>
      <c r="I142" s="19"/>
    </row>
    <row r="143" spans="1:9" ht="34.200000000000003">
      <c r="A143" s="71" t="s">
        <v>39</v>
      </c>
      <c r="B143" s="72" t="s">
        <v>232</v>
      </c>
      <c r="C143" s="73">
        <v>43206</v>
      </c>
      <c r="D143" s="74">
        <v>1460</v>
      </c>
      <c r="E143" s="75">
        <v>43237</v>
      </c>
      <c r="F143" s="13">
        <v>43223</v>
      </c>
      <c r="G143" s="76">
        <f t="shared" si="4"/>
        <v>-14</v>
      </c>
      <c r="H143" s="77">
        <f t="shared" si="5"/>
        <v>-20440</v>
      </c>
      <c r="I143" s="19"/>
    </row>
    <row r="144" spans="1:9" ht="22.8">
      <c r="A144" s="71" t="s">
        <v>40</v>
      </c>
      <c r="B144" s="72" t="s">
        <v>233</v>
      </c>
      <c r="C144" s="73">
        <v>43190</v>
      </c>
      <c r="D144" s="74">
        <v>20988.85</v>
      </c>
      <c r="E144" s="75">
        <v>43226</v>
      </c>
      <c r="F144" s="13">
        <v>43200</v>
      </c>
      <c r="G144" s="76">
        <f t="shared" si="4"/>
        <v>-26</v>
      </c>
      <c r="H144" s="77">
        <f t="shared" si="5"/>
        <v>-545710.1</v>
      </c>
      <c r="I144" s="19"/>
    </row>
    <row r="145" spans="1:9" ht="22.8">
      <c r="A145" s="71" t="s">
        <v>40</v>
      </c>
      <c r="B145" s="72" t="s">
        <v>234</v>
      </c>
      <c r="C145" s="73">
        <v>43220</v>
      </c>
      <c r="D145" s="74">
        <v>16979.55</v>
      </c>
      <c r="E145" s="75">
        <v>43254</v>
      </c>
      <c r="F145" s="13">
        <v>43231</v>
      </c>
      <c r="G145" s="76">
        <f t="shared" si="4"/>
        <v>-23</v>
      </c>
      <c r="H145" s="77">
        <f t="shared" si="5"/>
        <v>-390529.64999999997</v>
      </c>
      <c r="I145" s="19"/>
    </row>
    <row r="146" spans="1:9">
      <c r="A146" s="71" t="s">
        <v>41</v>
      </c>
      <c r="B146" s="72" t="s">
        <v>235</v>
      </c>
      <c r="C146" s="73">
        <v>43217</v>
      </c>
      <c r="D146" s="74">
        <v>171.94</v>
      </c>
      <c r="E146" s="75">
        <v>43252</v>
      </c>
      <c r="F146" s="86">
        <v>43234</v>
      </c>
      <c r="G146" s="76">
        <f t="shared" si="4"/>
        <v>-18</v>
      </c>
      <c r="H146" s="77">
        <f t="shared" si="5"/>
        <v>-3094.92</v>
      </c>
      <c r="I146" s="20"/>
    </row>
    <row r="147" spans="1:9">
      <c r="A147" s="71" t="s">
        <v>236</v>
      </c>
      <c r="B147" s="72" t="s">
        <v>237</v>
      </c>
      <c r="C147" s="73">
        <v>43222</v>
      </c>
      <c r="D147" s="74">
        <v>12266.74</v>
      </c>
      <c r="E147" s="75">
        <v>43260</v>
      </c>
      <c r="F147" s="13">
        <v>43248</v>
      </c>
      <c r="G147" s="76">
        <f t="shared" si="4"/>
        <v>-12</v>
      </c>
      <c r="H147" s="77">
        <f t="shared" si="5"/>
        <v>-147200.88</v>
      </c>
      <c r="I147" s="19"/>
    </row>
    <row r="148" spans="1:9" ht="22.8">
      <c r="A148" s="71" t="s">
        <v>238</v>
      </c>
      <c r="B148" s="72" t="s">
        <v>239</v>
      </c>
      <c r="C148" s="73">
        <v>43251</v>
      </c>
      <c r="D148" s="74">
        <v>310</v>
      </c>
      <c r="E148" s="75">
        <v>43281</v>
      </c>
      <c r="F148" s="13">
        <v>43257</v>
      </c>
      <c r="G148" s="76">
        <f t="shared" si="4"/>
        <v>-24</v>
      </c>
      <c r="H148" s="77">
        <f t="shared" si="5"/>
        <v>-7440</v>
      </c>
      <c r="I148" s="20"/>
    </row>
    <row r="149" spans="1:9">
      <c r="A149" s="84" t="s">
        <v>42</v>
      </c>
      <c r="B149" s="85" t="s">
        <v>240</v>
      </c>
      <c r="C149" s="83">
        <v>43131</v>
      </c>
      <c r="D149" s="92">
        <v>80.58</v>
      </c>
      <c r="E149" s="75">
        <v>43208</v>
      </c>
      <c r="F149" s="86">
        <v>43210</v>
      </c>
      <c r="G149" s="76">
        <f t="shared" si="4"/>
        <v>2</v>
      </c>
      <c r="H149" s="77">
        <f t="shared" si="5"/>
        <v>161.16</v>
      </c>
      <c r="I149" s="20"/>
    </row>
    <row r="150" spans="1:9">
      <c r="A150" s="84" t="s">
        <v>42</v>
      </c>
      <c r="B150" s="85" t="s">
        <v>241</v>
      </c>
      <c r="C150" s="83">
        <v>43131</v>
      </c>
      <c r="D150" s="92">
        <v>504.46</v>
      </c>
      <c r="E150" s="75">
        <v>43208</v>
      </c>
      <c r="F150" s="86">
        <v>43210</v>
      </c>
      <c r="G150" s="76">
        <f t="shared" si="4"/>
        <v>2</v>
      </c>
      <c r="H150" s="77">
        <f t="shared" si="5"/>
        <v>1008.92</v>
      </c>
      <c r="I150" s="20"/>
    </row>
    <row r="151" spans="1:9">
      <c r="A151" s="84" t="s">
        <v>42</v>
      </c>
      <c r="B151" s="82" t="s">
        <v>242</v>
      </c>
      <c r="C151" s="83">
        <v>43250</v>
      </c>
      <c r="D151" s="79">
        <f>262.5-9.9</f>
        <v>252.6</v>
      </c>
      <c r="E151" s="75">
        <v>43286</v>
      </c>
      <c r="F151" s="13">
        <v>43278</v>
      </c>
      <c r="G151" s="76">
        <f t="shared" si="4"/>
        <v>-8</v>
      </c>
      <c r="H151" s="77">
        <f t="shared" si="5"/>
        <v>-2020.8</v>
      </c>
      <c r="I151" s="19"/>
    </row>
    <row r="152" spans="1:9">
      <c r="A152" s="78" t="s">
        <v>243</v>
      </c>
      <c r="B152" s="82">
        <v>1</v>
      </c>
      <c r="C152" s="83">
        <v>43183</v>
      </c>
      <c r="D152" s="79">
        <v>900</v>
      </c>
      <c r="E152" s="75">
        <v>43218</v>
      </c>
      <c r="F152" s="13">
        <v>43196</v>
      </c>
      <c r="G152" s="76">
        <f t="shared" si="4"/>
        <v>-22</v>
      </c>
      <c r="H152" s="77">
        <f t="shared" si="5"/>
        <v>-19800</v>
      </c>
      <c r="I152" s="19"/>
    </row>
    <row r="153" spans="1:9">
      <c r="A153" s="71" t="s">
        <v>43</v>
      </c>
      <c r="B153" s="72" t="s">
        <v>244</v>
      </c>
      <c r="C153" s="73">
        <v>43189</v>
      </c>
      <c r="D153" s="74">
        <v>4102.68</v>
      </c>
      <c r="E153" s="75">
        <v>43225</v>
      </c>
      <c r="F153" s="88">
        <v>43200</v>
      </c>
      <c r="G153" s="76">
        <f t="shared" si="4"/>
        <v>-25</v>
      </c>
      <c r="H153" s="77">
        <f t="shared" si="5"/>
        <v>-102567</v>
      </c>
      <c r="I153" s="20"/>
    </row>
    <row r="154" spans="1:9">
      <c r="A154" s="84" t="s">
        <v>245</v>
      </c>
      <c r="B154" s="82">
        <v>1</v>
      </c>
      <c r="C154" s="83">
        <v>43238</v>
      </c>
      <c r="D154" s="79">
        <v>689</v>
      </c>
      <c r="E154" s="75">
        <v>43275</v>
      </c>
      <c r="F154" s="13">
        <v>43257</v>
      </c>
      <c r="G154" s="76">
        <f t="shared" si="4"/>
        <v>-18</v>
      </c>
      <c r="H154" s="77">
        <f t="shared" si="5"/>
        <v>-12402</v>
      </c>
      <c r="I154" s="19"/>
    </row>
    <row r="155" spans="1:9">
      <c r="A155" s="71" t="s">
        <v>44</v>
      </c>
      <c r="B155" s="72" t="s">
        <v>246</v>
      </c>
      <c r="C155" s="73">
        <v>43178</v>
      </c>
      <c r="D155" s="74">
        <v>734.93</v>
      </c>
      <c r="E155" s="75">
        <v>43218</v>
      </c>
      <c r="F155" s="13">
        <v>43195</v>
      </c>
      <c r="G155" s="76">
        <f t="shared" si="4"/>
        <v>-23</v>
      </c>
      <c r="H155" s="77">
        <f t="shared" si="5"/>
        <v>-16903.39</v>
      </c>
      <c r="I155" s="19"/>
    </row>
    <row r="156" spans="1:9">
      <c r="A156" s="71" t="s">
        <v>44</v>
      </c>
      <c r="B156" s="72" t="s">
        <v>247</v>
      </c>
      <c r="C156" s="73">
        <v>43206</v>
      </c>
      <c r="D156" s="74">
        <v>734.93</v>
      </c>
      <c r="E156" s="75">
        <v>43254</v>
      </c>
      <c r="F156" s="13">
        <v>43228</v>
      </c>
      <c r="G156" s="76">
        <f t="shared" si="4"/>
        <v>-26</v>
      </c>
      <c r="H156" s="77">
        <f t="shared" si="5"/>
        <v>-19108.18</v>
      </c>
      <c r="I156" s="19"/>
    </row>
    <row r="157" spans="1:9">
      <c r="A157" s="71" t="s">
        <v>44</v>
      </c>
      <c r="B157" s="72" t="s">
        <v>248</v>
      </c>
      <c r="C157" s="73">
        <v>43178</v>
      </c>
      <c r="D157" s="74">
        <f>263.54-149.32</f>
        <v>114.22000000000003</v>
      </c>
      <c r="E157" s="75">
        <v>43258</v>
      </c>
      <c r="F157" s="13">
        <v>43231</v>
      </c>
      <c r="G157" s="76">
        <f t="shared" si="4"/>
        <v>-27</v>
      </c>
      <c r="H157" s="77">
        <f t="shared" si="5"/>
        <v>-3083.9400000000005</v>
      </c>
      <c r="I157" s="19"/>
    </row>
    <row r="158" spans="1:9">
      <c r="A158" s="71" t="s">
        <v>44</v>
      </c>
      <c r="B158" s="72" t="s">
        <v>249</v>
      </c>
      <c r="C158" s="73">
        <v>43238</v>
      </c>
      <c r="D158" s="74">
        <v>734.93</v>
      </c>
      <c r="E158" s="75">
        <v>43286</v>
      </c>
      <c r="F158" s="13">
        <v>43264</v>
      </c>
      <c r="G158" s="76">
        <f t="shared" si="4"/>
        <v>-22</v>
      </c>
      <c r="H158" s="77">
        <f t="shared" si="5"/>
        <v>-16168.46</v>
      </c>
      <c r="I158" s="19"/>
    </row>
    <row r="159" spans="1:9">
      <c r="A159" s="78" t="s">
        <v>250</v>
      </c>
      <c r="B159" s="82">
        <v>1</v>
      </c>
      <c r="C159" s="82">
        <v>2018</v>
      </c>
      <c r="D159" s="79">
        <v>650</v>
      </c>
      <c r="E159" s="75">
        <v>43236</v>
      </c>
      <c r="F159" s="88">
        <v>43216</v>
      </c>
      <c r="G159" s="76">
        <f t="shared" si="4"/>
        <v>-20</v>
      </c>
      <c r="H159" s="77">
        <f t="shared" si="5"/>
        <v>-13000</v>
      </c>
      <c r="I159" s="20"/>
    </row>
    <row r="160" spans="1:9">
      <c r="A160" s="78" t="s">
        <v>251</v>
      </c>
      <c r="B160" s="79" t="s">
        <v>252</v>
      </c>
      <c r="C160" s="83">
        <v>43187</v>
      </c>
      <c r="D160" s="79">
        <v>200</v>
      </c>
      <c r="E160" s="75">
        <v>43204</v>
      </c>
      <c r="F160" s="13">
        <v>43195</v>
      </c>
      <c r="G160" s="76">
        <f t="shared" si="4"/>
        <v>-9</v>
      </c>
      <c r="H160" s="77">
        <f t="shared" si="5"/>
        <v>-1800</v>
      </c>
      <c r="I160" s="19"/>
    </row>
    <row r="161" spans="1:9">
      <c r="A161" s="78" t="s">
        <v>253</v>
      </c>
      <c r="B161" s="82">
        <v>1</v>
      </c>
      <c r="C161" s="83">
        <v>43200</v>
      </c>
      <c r="D161" s="79">
        <v>1150</v>
      </c>
      <c r="E161" s="75">
        <v>43231</v>
      </c>
      <c r="F161" s="13">
        <v>43213</v>
      </c>
      <c r="G161" s="76">
        <f t="shared" si="4"/>
        <v>-18</v>
      </c>
      <c r="H161" s="77">
        <f t="shared" si="5"/>
        <v>-20700</v>
      </c>
      <c r="I161" s="19"/>
    </row>
    <row r="162" spans="1:9">
      <c r="A162" s="78" t="s">
        <v>254</v>
      </c>
      <c r="B162" s="82">
        <v>1</v>
      </c>
      <c r="C162" s="83">
        <v>43203</v>
      </c>
      <c r="D162" s="79">
        <v>150</v>
      </c>
      <c r="E162" s="75">
        <v>43240</v>
      </c>
      <c r="F162" s="13">
        <v>43231</v>
      </c>
      <c r="G162" s="76">
        <f t="shared" si="4"/>
        <v>-9</v>
      </c>
      <c r="H162" s="77">
        <f t="shared" si="5"/>
        <v>-1350</v>
      </c>
      <c r="I162" s="19"/>
    </row>
    <row r="163" spans="1:9">
      <c r="A163" s="84" t="s">
        <v>255</v>
      </c>
      <c r="B163" s="82">
        <v>2</v>
      </c>
      <c r="C163" s="83">
        <v>43238</v>
      </c>
      <c r="D163" s="79">
        <v>677.9</v>
      </c>
      <c r="E163" s="75">
        <v>43273</v>
      </c>
      <c r="F163" s="13">
        <v>43257</v>
      </c>
      <c r="G163" s="76">
        <f t="shared" si="4"/>
        <v>-16</v>
      </c>
      <c r="H163" s="77">
        <f t="shared" si="5"/>
        <v>-10846.4</v>
      </c>
      <c r="I163" s="19"/>
    </row>
    <row r="164" spans="1:9">
      <c r="A164" s="84" t="s">
        <v>256</v>
      </c>
      <c r="B164" s="82">
        <v>3</v>
      </c>
      <c r="C164" s="83">
        <v>43242</v>
      </c>
      <c r="D164" s="79">
        <v>250</v>
      </c>
      <c r="E164" s="75">
        <v>43280</v>
      </c>
      <c r="F164" s="13">
        <v>43264</v>
      </c>
      <c r="G164" s="76">
        <f t="shared" si="4"/>
        <v>-16</v>
      </c>
      <c r="H164" s="77">
        <f t="shared" si="5"/>
        <v>-4000</v>
      </c>
      <c r="I164" s="19"/>
    </row>
    <row r="165" spans="1:9" ht="45.6">
      <c r="A165" s="71" t="s">
        <v>257</v>
      </c>
      <c r="B165" s="72" t="s">
        <v>258</v>
      </c>
      <c r="C165" s="73">
        <v>42978</v>
      </c>
      <c r="D165" s="74">
        <v>1541.76</v>
      </c>
      <c r="E165" s="75">
        <v>43284</v>
      </c>
      <c r="F165" s="13">
        <v>43258</v>
      </c>
      <c r="G165" s="76">
        <f t="shared" si="4"/>
        <v>-26</v>
      </c>
      <c r="H165" s="77">
        <f t="shared" si="5"/>
        <v>-40085.760000000002</v>
      </c>
      <c r="I165" s="19"/>
    </row>
    <row r="166" spans="1:9" ht="45.6">
      <c r="A166" s="71" t="s">
        <v>46</v>
      </c>
      <c r="B166" s="72" t="s">
        <v>259</v>
      </c>
      <c r="C166" s="73">
        <v>43179</v>
      </c>
      <c r="D166" s="74">
        <f>8090.88-2.2</f>
        <v>8088.68</v>
      </c>
      <c r="E166" s="75">
        <v>43209</v>
      </c>
      <c r="F166" s="13">
        <v>43200</v>
      </c>
      <c r="G166" s="76">
        <f t="shared" si="4"/>
        <v>-9</v>
      </c>
      <c r="H166" s="77">
        <f t="shared" si="5"/>
        <v>-72798.12</v>
      </c>
      <c r="I166" s="20"/>
    </row>
    <row r="167" spans="1:9" ht="45.6">
      <c r="A167" s="71" t="s">
        <v>46</v>
      </c>
      <c r="B167" s="72" t="s">
        <v>260</v>
      </c>
      <c r="C167" s="73">
        <v>43251</v>
      </c>
      <c r="D167" s="74">
        <v>9007.06</v>
      </c>
      <c r="E167" s="75">
        <v>43287</v>
      </c>
      <c r="F167" s="13">
        <v>43269</v>
      </c>
      <c r="G167" s="76">
        <f t="shared" si="4"/>
        <v>-18</v>
      </c>
      <c r="H167" s="77">
        <f t="shared" si="5"/>
        <v>-162127.07999999999</v>
      </c>
      <c r="I167" s="19"/>
    </row>
    <row r="168" spans="1:9" ht="45.6">
      <c r="A168" s="71" t="s">
        <v>46</v>
      </c>
      <c r="B168" s="72" t="s">
        <v>261</v>
      </c>
      <c r="C168" s="73">
        <v>43039</v>
      </c>
      <c r="D168" s="74">
        <v>1541.76</v>
      </c>
      <c r="E168" s="75">
        <v>43281</v>
      </c>
      <c r="F168" s="13">
        <v>43258</v>
      </c>
      <c r="G168" s="76">
        <f t="shared" si="4"/>
        <v>-23</v>
      </c>
      <c r="H168" s="77">
        <f t="shared" si="5"/>
        <v>-35460.480000000003</v>
      </c>
      <c r="I168" s="19"/>
    </row>
    <row r="169" spans="1:9" ht="45.6">
      <c r="A169" s="71" t="s">
        <v>46</v>
      </c>
      <c r="B169" s="72" t="s">
        <v>262</v>
      </c>
      <c r="C169" s="73">
        <v>43100</v>
      </c>
      <c r="D169" s="74">
        <v>1774.22</v>
      </c>
      <c r="E169" s="75">
        <v>43200</v>
      </c>
      <c r="F169" s="13">
        <v>43200</v>
      </c>
      <c r="G169" s="76">
        <f t="shared" si="4"/>
        <v>0</v>
      </c>
      <c r="H169" s="77">
        <f t="shared" si="5"/>
        <v>0</v>
      </c>
      <c r="I169" s="19"/>
    </row>
    <row r="170" spans="1:9" ht="45.6">
      <c r="A170" s="71" t="s">
        <v>46</v>
      </c>
      <c r="B170" s="72" t="s">
        <v>263</v>
      </c>
      <c r="C170" s="73">
        <v>43100</v>
      </c>
      <c r="D170" s="74">
        <v>5017.5</v>
      </c>
      <c r="E170" s="75">
        <v>43200</v>
      </c>
      <c r="F170" s="13">
        <v>43200</v>
      </c>
      <c r="G170" s="76">
        <f t="shared" si="4"/>
        <v>0</v>
      </c>
      <c r="H170" s="77">
        <f t="shared" si="5"/>
        <v>0</v>
      </c>
      <c r="I170" s="19"/>
    </row>
    <row r="171" spans="1:9" ht="45.6">
      <c r="A171" s="71" t="s">
        <v>46</v>
      </c>
      <c r="B171" s="72" t="s">
        <v>264</v>
      </c>
      <c r="C171" s="73">
        <v>43100</v>
      </c>
      <c r="D171" s="74">
        <v>3475.57</v>
      </c>
      <c r="E171" s="75">
        <v>43200</v>
      </c>
      <c r="F171" s="13">
        <v>43200</v>
      </c>
      <c r="G171" s="76">
        <f t="shared" si="4"/>
        <v>0</v>
      </c>
      <c r="H171" s="77">
        <f t="shared" si="5"/>
        <v>0</v>
      </c>
      <c r="I171" s="19"/>
    </row>
    <row r="172" spans="1:9" ht="45.6">
      <c r="A172" s="71" t="s">
        <v>46</v>
      </c>
      <c r="B172" s="72" t="s">
        <v>265</v>
      </c>
      <c r="C172" s="73">
        <v>43100</v>
      </c>
      <c r="D172" s="74">
        <v>1659.67</v>
      </c>
      <c r="E172" s="75">
        <v>43200</v>
      </c>
      <c r="F172" s="13">
        <v>43200</v>
      </c>
      <c r="G172" s="76">
        <f t="shared" si="4"/>
        <v>0</v>
      </c>
      <c r="H172" s="77">
        <f t="shared" si="5"/>
        <v>0</v>
      </c>
      <c r="I172" s="19"/>
    </row>
    <row r="173" spans="1:9" ht="45.6">
      <c r="A173" s="71" t="s">
        <v>46</v>
      </c>
      <c r="B173" s="72" t="s">
        <v>266</v>
      </c>
      <c r="C173" s="73">
        <v>43100</v>
      </c>
      <c r="D173" s="74">
        <v>630.47</v>
      </c>
      <c r="E173" s="75">
        <v>43201</v>
      </c>
      <c r="F173" s="13">
        <v>43200</v>
      </c>
      <c r="G173" s="76">
        <f t="shared" si="4"/>
        <v>-1</v>
      </c>
      <c r="H173" s="77">
        <f t="shared" si="5"/>
        <v>-630.47</v>
      </c>
      <c r="I173" s="19"/>
    </row>
    <row r="174" spans="1:9" ht="45.6">
      <c r="A174" s="71" t="s">
        <v>46</v>
      </c>
      <c r="B174" s="72" t="s">
        <v>267</v>
      </c>
      <c r="C174" s="73">
        <v>43100</v>
      </c>
      <c r="D174" s="74">
        <v>777.05</v>
      </c>
      <c r="E174" s="75">
        <v>43281</v>
      </c>
      <c r="F174" s="13">
        <v>43258</v>
      </c>
      <c r="G174" s="76">
        <f t="shared" si="4"/>
        <v>-23</v>
      </c>
      <c r="H174" s="77">
        <f t="shared" si="5"/>
        <v>-17872.149999999998</v>
      </c>
      <c r="I174" s="19"/>
    </row>
    <row r="175" spans="1:9" ht="45.6">
      <c r="A175" s="71" t="s">
        <v>46</v>
      </c>
      <c r="B175" s="72" t="s">
        <v>268</v>
      </c>
      <c r="C175" s="73">
        <v>43100</v>
      </c>
      <c r="D175" s="74">
        <v>777.05</v>
      </c>
      <c r="E175" s="75">
        <v>43281</v>
      </c>
      <c r="F175" s="13">
        <v>43258</v>
      </c>
      <c r="G175" s="76">
        <f t="shared" si="4"/>
        <v>-23</v>
      </c>
      <c r="H175" s="77">
        <f t="shared" si="5"/>
        <v>-17872.149999999998</v>
      </c>
      <c r="I175" s="19"/>
    </row>
    <row r="176" spans="1:9" ht="45.6">
      <c r="A176" s="71" t="s">
        <v>46</v>
      </c>
      <c r="B176" s="72" t="s">
        <v>269</v>
      </c>
      <c r="C176" s="73">
        <v>43159</v>
      </c>
      <c r="D176" s="74">
        <v>24154.04</v>
      </c>
      <c r="E176" s="75">
        <v>43210</v>
      </c>
      <c r="F176" s="13">
        <v>43200</v>
      </c>
      <c r="G176" s="76">
        <f t="shared" si="4"/>
        <v>-10</v>
      </c>
      <c r="H176" s="77">
        <f t="shared" si="5"/>
        <v>-241540.40000000002</v>
      </c>
      <c r="I176" s="19"/>
    </row>
    <row r="177" spans="1:9" ht="45.6">
      <c r="A177" s="71" t="s">
        <v>46</v>
      </c>
      <c r="B177" s="72" t="s">
        <v>270</v>
      </c>
      <c r="C177" s="73">
        <v>43159</v>
      </c>
      <c r="D177" s="74">
        <v>1554.1</v>
      </c>
      <c r="E177" s="75">
        <v>43284</v>
      </c>
      <c r="F177" s="13">
        <v>43258</v>
      </c>
      <c r="G177" s="76">
        <f t="shared" si="4"/>
        <v>-26</v>
      </c>
      <c r="H177" s="77">
        <f t="shared" si="5"/>
        <v>-40406.6</v>
      </c>
      <c r="I177" s="19"/>
    </row>
    <row r="178" spans="1:9" ht="45.6">
      <c r="A178" s="71" t="s">
        <v>46</v>
      </c>
      <c r="B178" s="72" t="s">
        <v>271</v>
      </c>
      <c r="C178" s="73">
        <v>43175</v>
      </c>
      <c r="D178" s="74">
        <v>2035.25</v>
      </c>
      <c r="E178" s="75">
        <v>43205</v>
      </c>
      <c r="F178" s="13">
        <v>43206</v>
      </c>
      <c r="G178" s="76">
        <f t="shared" si="4"/>
        <v>1</v>
      </c>
      <c r="H178" s="77">
        <f t="shared" si="5"/>
        <v>2035.25</v>
      </c>
      <c r="I178" s="19"/>
    </row>
    <row r="179" spans="1:9" ht="45.6">
      <c r="A179" s="71" t="s">
        <v>46</v>
      </c>
      <c r="B179" s="72" t="s">
        <v>272</v>
      </c>
      <c r="C179" s="73">
        <v>43220</v>
      </c>
      <c r="D179" s="74">
        <v>308.94</v>
      </c>
      <c r="E179" s="75">
        <v>43265</v>
      </c>
      <c r="F179" s="13">
        <v>43264</v>
      </c>
      <c r="G179" s="76">
        <f t="shared" si="4"/>
        <v>-1</v>
      </c>
      <c r="H179" s="77">
        <f t="shared" si="5"/>
        <v>-308.94</v>
      </c>
      <c r="I179" s="19"/>
    </row>
    <row r="180" spans="1:9" ht="45.6">
      <c r="A180" s="71" t="s">
        <v>46</v>
      </c>
      <c r="B180" s="72" t="s">
        <v>273</v>
      </c>
      <c r="C180" s="73">
        <v>43220</v>
      </c>
      <c r="D180" s="74">
        <v>394.29</v>
      </c>
      <c r="E180" s="75">
        <v>43265</v>
      </c>
      <c r="F180" s="13">
        <v>43264</v>
      </c>
      <c r="G180" s="76">
        <f t="shared" si="4"/>
        <v>-1</v>
      </c>
      <c r="H180" s="77">
        <f t="shared" si="5"/>
        <v>-394.29</v>
      </c>
      <c r="I180" s="19"/>
    </row>
    <row r="181" spans="1:9" ht="45.6">
      <c r="A181" s="71" t="s">
        <v>46</v>
      </c>
      <c r="B181" s="72" t="s">
        <v>274</v>
      </c>
      <c r="C181" s="73">
        <v>43236</v>
      </c>
      <c r="D181" s="74">
        <v>1248.97</v>
      </c>
      <c r="E181" s="75">
        <v>43266</v>
      </c>
      <c r="F181" s="13">
        <v>43272</v>
      </c>
      <c r="G181" s="76">
        <f t="shared" si="4"/>
        <v>6</v>
      </c>
      <c r="H181" s="77">
        <f t="shared" si="5"/>
        <v>7493.82</v>
      </c>
      <c r="I181" s="19"/>
    </row>
    <row r="182" spans="1:9" ht="45.6">
      <c r="A182" s="71" t="s">
        <v>46</v>
      </c>
      <c r="B182" s="72" t="s">
        <v>275</v>
      </c>
      <c r="C182" s="73">
        <v>43244</v>
      </c>
      <c r="D182" s="74">
        <v>1554.1</v>
      </c>
      <c r="E182" s="75">
        <v>43285</v>
      </c>
      <c r="F182" s="13">
        <v>43258</v>
      </c>
      <c r="G182" s="76">
        <f t="shared" si="4"/>
        <v>-27</v>
      </c>
      <c r="H182" s="77">
        <f t="shared" si="5"/>
        <v>-41960.7</v>
      </c>
      <c r="I182" s="19"/>
    </row>
    <row r="183" spans="1:9" ht="45.6">
      <c r="A183" s="71" t="s">
        <v>46</v>
      </c>
      <c r="B183" s="72" t="s">
        <v>276</v>
      </c>
      <c r="C183" s="73">
        <v>43244</v>
      </c>
      <c r="D183" s="74">
        <v>48893.4</v>
      </c>
      <c r="E183" s="75">
        <v>43274</v>
      </c>
      <c r="F183" s="13">
        <v>43250</v>
      </c>
      <c r="G183" s="76">
        <f t="shared" si="4"/>
        <v>-24</v>
      </c>
      <c r="H183" s="77">
        <f t="shared" si="5"/>
        <v>-1173441.6000000001</v>
      </c>
      <c r="I183" s="19"/>
    </row>
    <row r="184" spans="1:9" ht="45.6">
      <c r="A184" s="71" t="s">
        <v>46</v>
      </c>
      <c r="B184" s="72" t="s">
        <v>277</v>
      </c>
      <c r="C184" s="73">
        <v>43244</v>
      </c>
      <c r="D184" s="74">
        <v>2695.78</v>
      </c>
      <c r="E184" s="75">
        <v>43274</v>
      </c>
      <c r="F184" s="13">
        <v>43250</v>
      </c>
      <c r="G184" s="76">
        <f t="shared" si="4"/>
        <v>-24</v>
      </c>
      <c r="H184" s="77">
        <f t="shared" si="5"/>
        <v>-64698.720000000001</v>
      </c>
      <c r="I184" s="19"/>
    </row>
    <row r="185" spans="1:9" ht="45.6">
      <c r="A185" s="71" t="s">
        <v>46</v>
      </c>
      <c r="B185" s="72" t="s">
        <v>278</v>
      </c>
      <c r="C185" s="73">
        <v>43244</v>
      </c>
      <c r="D185" s="74">
        <v>44.96</v>
      </c>
      <c r="E185" s="75">
        <v>43274</v>
      </c>
      <c r="F185" s="13">
        <v>43250</v>
      </c>
      <c r="G185" s="76">
        <f t="shared" si="4"/>
        <v>-24</v>
      </c>
      <c r="H185" s="77">
        <f t="shared" si="5"/>
        <v>-1079.04</v>
      </c>
      <c r="I185" s="19"/>
    </row>
    <row r="186" spans="1:9" ht="45.6">
      <c r="A186" s="71" t="s">
        <v>46</v>
      </c>
      <c r="B186" s="72" t="s">
        <v>279</v>
      </c>
      <c r="C186" s="73">
        <v>43244</v>
      </c>
      <c r="D186" s="74">
        <v>2582.4299999999998</v>
      </c>
      <c r="E186" s="75">
        <v>43274</v>
      </c>
      <c r="F186" s="86">
        <v>43250</v>
      </c>
      <c r="G186" s="76">
        <f t="shared" si="4"/>
        <v>-24</v>
      </c>
      <c r="H186" s="77">
        <f t="shared" si="5"/>
        <v>-61978.319999999992</v>
      </c>
      <c r="I186" s="22"/>
    </row>
    <row r="187" spans="1:9">
      <c r="A187" s="71" t="s">
        <v>47</v>
      </c>
      <c r="B187" s="72" t="s">
        <v>51</v>
      </c>
      <c r="C187" s="73">
        <v>43207</v>
      </c>
      <c r="D187" s="74">
        <v>4879.4399999999996</v>
      </c>
      <c r="E187" s="75">
        <v>43244</v>
      </c>
      <c r="F187" s="13">
        <v>43223</v>
      </c>
      <c r="G187" s="76">
        <f t="shared" si="4"/>
        <v>-21</v>
      </c>
      <c r="H187" s="77">
        <f t="shared" si="5"/>
        <v>-102468.23999999999</v>
      </c>
      <c r="I187" s="19"/>
    </row>
    <row r="188" spans="1:9">
      <c r="A188" s="71" t="s">
        <v>48</v>
      </c>
      <c r="B188" s="72" t="s">
        <v>62</v>
      </c>
      <c r="C188" s="73">
        <v>43255</v>
      </c>
      <c r="D188" s="74">
        <v>1500</v>
      </c>
      <c r="E188" s="75">
        <v>43285</v>
      </c>
      <c r="F188" s="13">
        <v>43269</v>
      </c>
      <c r="G188" s="76">
        <f t="shared" si="4"/>
        <v>-16</v>
      </c>
      <c r="H188" s="77">
        <f t="shared" si="5"/>
        <v>-24000</v>
      </c>
      <c r="I188" s="19"/>
    </row>
    <row r="189" spans="1:9">
      <c r="A189" s="71" t="s">
        <v>280</v>
      </c>
      <c r="B189" s="72" t="s">
        <v>281</v>
      </c>
      <c r="C189" s="73">
        <v>43187</v>
      </c>
      <c r="D189" s="74">
        <v>3900</v>
      </c>
      <c r="E189" s="75">
        <v>43223</v>
      </c>
      <c r="F189" s="13">
        <v>43200</v>
      </c>
      <c r="G189" s="76">
        <f t="shared" si="4"/>
        <v>-23</v>
      </c>
      <c r="H189" s="77">
        <f t="shared" si="5"/>
        <v>-89700</v>
      </c>
      <c r="I189" s="19"/>
    </row>
    <row r="190" spans="1:9">
      <c r="A190" s="84" t="s">
        <v>282</v>
      </c>
      <c r="B190" s="82">
        <v>1</v>
      </c>
      <c r="C190" s="83">
        <v>43179</v>
      </c>
      <c r="D190" s="79">
        <v>950</v>
      </c>
      <c r="E190" s="75">
        <v>43209</v>
      </c>
      <c r="F190" s="13">
        <v>43195</v>
      </c>
      <c r="G190" s="76">
        <f t="shared" si="4"/>
        <v>-14</v>
      </c>
      <c r="H190" s="77">
        <f t="shared" si="5"/>
        <v>-13300</v>
      </c>
      <c r="I190" s="19"/>
    </row>
    <row r="191" spans="1:9">
      <c r="A191" s="71" t="s">
        <v>283</v>
      </c>
      <c r="B191" s="72" t="s">
        <v>284</v>
      </c>
      <c r="C191" s="73">
        <v>43195</v>
      </c>
      <c r="D191" s="74">
        <v>790</v>
      </c>
      <c r="E191" s="75">
        <v>43238</v>
      </c>
      <c r="F191" s="13">
        <v>43210</v>
      </c>
      <c r="G191" s="76">
        <f t="shared" si="4"/>
        <v>-28</v>
      </c>
      <c r="H191" s="77">
        <f t="shared" si="5"/>
        <v>-22120</v>
      </c>
      <c r="I191" s="20"/>
    </row>
    <row r="192" spans="1:9">
      <c r="A192" s="71" t="s">
        <v>49</v>
      </c>
      <c r="B192" s="72" t="s">
        <v>61</v>
      </c>
      <c r="C192" s="73">
        <v>43159</v>
      </c>
      <c r="D192" s="74">
        <v>3322.6</v>
      </c>
      <c r="E192" s="75">
        <v>43232</v>
      </c>
      <c r="F192" s="13">
        <v>43209</v>
      </c>
      <c r="G192" s="76">
        <f t="shared" si="4"/>
        <v>-23</v>
      </c>
      <c r="H192" s="77">
        <f t="shared" si="5"/>
        <v>-76419.8</v>
      </c>
      <c r="I192" s="19"/>
    </row>
    <row r="193" spans="1:9">
      <c r="A193" s="71" t="s">
        <v>49</v>
      </c>
      <c r="B193" s="72" t="s">
        <v>45</v>
      </c>
      <c r="C193" s="73">
        <v>43190</v>
      </c>
      <c r="D193" s="74">
        <v>3322.6</v>
      </c>
      <c r="E193" s="75">
        <v>43232</v>
      </c>
      <c r="F193" s="13">
        <v>43216</v>
      </c>
      <c r="G193" s="76">
        <f t="shared" si="4"/>
        <v>-16</v>
      </c>
      <c r="H193" s="77">
        <f t="shared" si="5"/>
        <v>-53161.599999999999</v>
      </c>
      <c r="I193" s="19"/>
    </row>
    <row r="194" spans="1:9">
      <c r="A194" s="71" t="s">
        <v>49</v>
      </c>
      <c r="B194" s="72" t="s">
        <v>285</v>
      </c>
      <c r="C194" s="73">
        <v>43220</v>
      </c>
      <c r="D194" s="74">
        <v>3322.6</v>
      </c>
      <c r="E194" s="75">
        <v>43258</v>
      </c>
      <c r="F194" s="13">
        <v>43248</v>
      </c>
      <c r="G194" s="76">
        <f t="shared" si="4"/>
        <v>-10</v>
      </c>
      <c r="H194" s="77">
        <f t="shared" si="5"/>
        <v>-33226</v>
      </c>
      <c r="I194" s="19"/>
    </row>
    <row r="195" spans="1:9">
      <c r="A195" s="71" t="s">
        <v>49</v>
      </c>
      <c r="B195" s="72" t="s">
        <v>286</v>
      </c>
      <c r="C195" s="73">
        <v>43251</v>
      </c>
      <c r="D195" s="74">
        <v>3322.6</v>
      </c>
      <c r="E195" s="75">
        <v>43296</v>
      </c>
      <c r="F195" s="13">
        <v>43277</v>
      </c>
      <c r="G195" s="76">
        <f t="shared" si="4"/>
        <v>-19</v>
      </c>
      <c r="H195" s="77">
        <f t="shared" si="5"/>
        <v>-63129.4</v>
      </c>
      <c r="I195" s="19"/>
    </row>
    <row r="196" spans="1:9" ht="22.8">
      <c r="A196" s="71" t="s">
        <v>50</v>
      </c>
      <c r="B196" s="72" t="s">
        <v>287</v>
      </c>
      <c r="C196" s="73">
        <v>43190</v>
      </c>
      <c r="D196" s="74">
        <v>2160</v>
      </c>
      <c r="E196" s="75">
        <v>43238</v>
      </c>
      <c r="F196" s="13">
        <v>43236</v>
      </c>
      <c r="G196" s="76">
        <f t="shared" si="4"/>
        <v>-2</v>
      </c>
      <c r="H196" s="77">
        <f t="shared" si="5"/>
        <v>-4320</v>
      </c>
      <c r="I196" s="19"/>
    </row>
    <row r="197" spans="1:9" ht="22.8">
      <c r="A197" s="71" t="s">
        <v>50</v>
      </c>
      <c r="B197" s="72" t="s">
        <v>288</v>
      </c>
      <c r="C197" s="73">
        <v>43251</v>
      </c>
      <c r="D197" s="74">
        <v>2160</v>
      </c>
      <c r="E197" s="75">
        <v>43285</v>
      </c>
      <c r="F197" s="13">
        <v>43269</v>
      </c>
      <c r="G197" s="76">
        <f t="shared" si="4"/>
        <v>-16</v>
      </c>
      <c r="H197" s="77">
        <f t="shared" si="5"/>
        <v>-34560</v>
      </c>
      <c r="I197" s="19"/>
    </row>
    <row r="198" spans="1:9">
      <c r="A198" s="84" t="s">
        <v>289</v>
      </c>
      <c r="B198" s="82">
        <v>1</v>
      </c>
      <c r="C198" s="83">
        <v>43236</v>
      </c>
      <c r="D198" s="79">
        <v>400</v>
      </c>
      <c r="E198" s="75">
        <v>43272</v>
      </c>
      <c r="F198" s="13">
        <v>43250</v>
      </c>
      <c r="G198" s="76">
        <f t="shared" si="4"/>
        <v>-22</v>
      </c>
      <c r="H198" s="77">
        <f t="shared" si="5"/>
        <v>-8800</v>
      </c>
      <c r="I198" s="19"/>
    </row>
    <row r="199" spans="1:9">
      <c r="A199" s="78" t="s">
        <v>290</v>
      </c>
      <c r="B199" s="82">
        <v>1</v>
      </c>
      <c r="C199" s="83">
        <v>43214</v>
      </c>
      <c r="D199" s="79">
        <v>120</v>
      </c>
      <c r="E199" s="75">
        <v>43244</v>
      </c>
      <c r="F199" s="13">
        <v>43228</v>
      </c>
      <c r="G199" s="76">
        <f t="shared" si="4"/>
        <v>-16</v>
      </c>
      <c r="H199" s="77">
        <f t="shared" si="5"/>
        <v>-1920</v>
      </c>
      <c r="I199" s="20"/>
    </row>
    <row r="200" spans="1:9">
      <c r="A200" s="84" t="s">
        <v>291</v>
      </c>
      <c r="B200" s="82">
        <v>1</v>
      </c>
      <c r="C200" s="83">
        <v>43235</v>
      </c>
      <c r="D200" s="79">
        <v>1050</v>
      </c>
      <c r="E200" s="75">
        <v>43265</v>
      </c>
      <c r="F200" s="13">
        <v>43243</v>
      </c>
      <c r="G200" s="76">
        <f t="shared" si="4"/>
        <v>-22</v>
      </c>
      <c r="H200" s="77">
        <f t="shared" si="5"/>
        <v>-23100</v>
      </c>
      <c r="I200" s="19"/>
    </row>
    <row r="201" spans="1:9">
      <c r="A201" s="78" t="s">
        <v>292</v>
      </c>
      <c r="B201" s="82">
        <v>2</v>
      </c>
      <c r="C201" s="83">
        <v>43203</v>
      </c>
      <c r="D201" s="79">
        <v>700</v>
      </c>
      <c r="E201" s="75">
        <v>43236</v>
      </c>
      <c r="F201" s="13">
        <v>43213</v>
      </c>
      <c r="G201" s="76">
        <f t="shared" si="4"/>
        <v>-23</v>
      </c>
      <c r="H201" s="77">
        <f t="shared" si="5"/>
        <v>-16100</v>
      </c>
      <c r="I201" s="19"/>
    </row>
    <row r="202" spans="1:9">
      <c r="A202" s="71" t="s">
        <v>52</v>
      </c>
      <c r="B202" s="72" t="s">
        <v>293</v>
      </c>
      <c r="C202" s="73">
        <v>43189</v>
      </c>
      <c r="D202" s="74">
        <v>330.98</v>
      </c>
      <c r="E202" s="75">
        <v>43219</v>
      </c>
      <c r="F202" s="13">
        <v>43209</v>
      </c>
      <c r="G202" s="76">
        <f t="shared" ref="G202:G265" si="6">+F202-E202</f>
        <v>-10</v>
      </c>
      <c r="H202" s="77">
        <f t="shared" ref="H202:H265" si="7">+G202*D202</f>
        <v>-3309.8</v>
      </c>
      <c r="I202" s="19"/>
    </row>
    <row r="203" spans="1:9">
      <c r="A203" s="71" t="s">
        <v>52</v>
      </c>
      <c r="B203" s="72" t="s">
        <v>294</v>
      </c>
      <c r="C203" s="73">
        <v>43208</v>
      </c>
      <c r="D203" s="74">
        <v>948.04</v>
      </c>
      <c r="E203" s="75">
        <v>43238</v>
      </c>
      <c r="F203" s="13">
        <v>43216</v>
      </c>
      <c r="G203" s="76">
        <f t="shared" si="6"/>
        <v>-22</v>
      </c>
      <c r="H203" s="77">
        <f t="shared" si="7"/>
        <v>-20856.879999999997</v>
      </c>
      <c r="I203" s="19"/>
    </row>
    <row r="204" spans="1:9">
      <c r="A204" s="71" t="s">
        <v>52</v>
      </c>
      <c r="B204" s="72" t="s">
        <v>295</v>
      </c>
      <c r="C204" s="73">
        <v>43208</v>
      </c>
      <c r="D204" s="74">
        <v>1133.3</v>
      </c>
      <c r="E204" s="75">
        <v>43238</v>
      </c>
      <c r="F204" s="13">
        <v>43216</v>
      </c>
      <c r="G204" s="76">
        <f t="shared" si="6"/>
        <v>-22</v>
      </c>
      <c r="H204" s="77">
        <f t="shared" si="7"/>
        <v>-24932.6</v>
      </c>
      <c r="I204" s="19"/>
    </row>
    <row r="205" spans="1:9">
      <c r="A205" s="71" t="s">
        <v>52</v>
      </c>
      <c r="B205" s="72" t="s">
        <v>296</v>
      </c>
      <c r="C205" s="73">
        <v>43213</v>
      </c>
      <c r="D205" s="74">
        <v>2015.47</v>
      </c>
      <c r="E205" s="75">
        <v>43243</v>
      </c>
      <c r="F205" s="13">
        <v>43231</v>
      </c>
      <c r="G205" s="76">
        <f t="shared" si="6"/>
        <v>-12</v>
      </c>
      <c r="H205" s="77">
        <f t="shared" si="7"/>
        <v>-24185.64</v>
      </c>
      <c r="I205" s="19"/>
    </row>
    <row r="206" spans="1:9">
      <c r="A206" s="71" t="s">
        <v>52</v>
      </c>
      <c r="B206" s="72" t="s">
        <v>297</v>
      </c>
      <c r="C206" s="73">
        <v>43251</v>
      </c>
      <c r="D206" s="74">
        <v>2068.0100000000002</v>
      </c>
      <c r="E206" s="75">
        <v>43281</v>
      </c>
      <c r="F206" s="13">
        <v>43278</v>
      </c>
      <c r="G206" s="76">
        <f t="shared" si="6"/>
        <v>-3</v>
      </c>
      <c r="H206" s="77">
        <f t="shared" si="7"/>
        <v>-6204.0300000000007</v>
      </c>
      <c r="I206" s="19"/>
    </row>
    <row r="207" spans="1:9">
      <c r="A207" s="84" t="s">
        <v>298</v>
      </c>
      <c r="B207" s="82">
        <v>1</v>
      </c>
      <c r="C207" s="83">
        <v>43237</v>
      </c>
      <c r="D207" s="79">
        <v>689</v>
      </c>
      <c r="E207" s="75">
        <v>43267</v>
      </c>
      <c r="F207" s="13">
        <v>43257</v>
      </c>
      <c r="G207" s="76">
        <f t="shared" si="6"/>
        <v>-10</v>
      </c>
      <c r="H207" s="77">
        <f t="shared" si="7"/>
        <v>-6890</v>
      </c>
      <c r="I207" s="19"/>
    </row>
    <row r="208" spans="1:9">
      <c r="A208" s="78" t="s">
        <v>299</v>
      </c>
      <c r="B208" s="82">
        <v>2</v>
      </c>
      <c r="C208" s="83">
        <v>43182</v>
      </c>
      <c r="D208" s="79">
        <v>400</v>
      </c>
      <c r="E208" s="75">
        <v>43225</v>
      </c>
      <c r="F208" s="13">
        <v>43206</v>
      </c>
      <c r="G208" s="76">
        <f t="shared" si="6"/>
        <v>-19</v>
      </c>
      <c r="H208" s="77">
        <f t="shared" si="7"/>
        <v>-7600</v>
      </c>
      <c r="I208" s="19"/>
    </row>
    <row r="209" spans="1:9">
      <c r="A209" s="78" t="s">
        <v>300</v>
      </c>
      <c r="B209" s="82">
        <v>1</v>
      </c>
      <c r="C209" s="83">
        <v>43195</v>
      </c>
      <c r="D209" s="79">
        <v>500</v>
      </c>
      <c r="E209" s="75">
        <v>43225</v>
      </c>
      <c r="F209" s="13">
        <v>43206</v>
      </c>
      <c r="G209" s="76">
        <f t="shared" si="6"/>
        <v>-19</v>
      </c>
      <c r="H209" s="77">
        <f t="shared" si="7"/>
        <v>-9500</v>
      </c>
      <c r="I209" s="19"/>
    </row>
    <row r="210" spans="1:9">
      <c r="A210" s="78" t="s">
        <v>301</v>
      </c>
      <c r="B210" s="82">
        <v>5</v>
      </c>
      <c r="C210" s="83">
        <v>43184</v>
      </c>
      <c r="D210" s="79">
        <v>800</v>
      </c>
      <c r="E210" s="75">
        <v>43230</v>
      </c>
      <c r="F210" s="13">
        <v>43206</v>
      </c>
      <c r="G210" s="76">
        <f t="shared" si="6"/>
        <v>-24</v>
      </c>
      <c r="H210" s="77">
        <f t="shared" si="7"/>
        <v>-19200</v>
      </c>
      <c r="I210" s="19"/>
    </row>
    <row r="211" spans="1:9">
      <c r="A211" s="78" t="s">
        <v>302</v>
      </c>
      <c r="B211" s="82">
        <v>1</v>
      </c>
      <c r="C211" s="83">
        <v>43214</v>
      </c>
      <c r="D211" s="79">
        <v>270</v>
      </c>
      <c r="E211" s="75">
        <v>43244</v>
      </c>
      <c r="F211" s="13">
        <v>43228</v>
      </c>
      <c r="G211" s="76">
        <f t="shared" si="6"/>
        <v>-16</v>
      </c>
      <c r="H211" s="77">
        <f t="shared" si="7"/>
        <v>-4320</v>
      </c>
      <c r="I211" s="19"/>
    </row>
    <row r="212" spans="1:9">
      <c r="A212" s="71" t="s">
        <v>53</v>
      </c>
      <c r="B212" s="72" t="s">
        <v>303</v>
      </c>
      <c r="C212" s="73">
        <v>43188</v>
      </c>
      <c r="D212" s="74">
        <v>450</v>
      </c>
      <c r="E212" s="75">
        <v>43218</v>
      </c>
      <c r="F212" s="13">
        <v>43200</v>
      </c>
      <c r="G212" s="76">
        <f t="shared" si="6"/>
        <v>-18</v>
      </c>
      <c r="H212" s="77">
        <f t="shared" si="7"/>
        <v>-8100</v>
      </c>
      <c r="I212" s="19"/>
    </row>
    <row r="213" spans="1:9" ht="22.8">
      <c r="A213" s="71" t="s">
        <v>54</v>
      </c>
      <c r="B213" s="72" t="s">
        <v>304</v>
      </c>
      <c r="C213" s="73">
        <v>43199</v>
      </c>
      <c r="D213" s="74">
        <v>8.51</v>
      </c>
      <c r="E213" s="75">
        <v>43237</v>
      </c>
      <c r="F213" s="13">
        <v>43216</v>
      </c>
      <c r="G213" s="76">
        <f t="shared" si="6"/>
        <v>-21</v>
      </c>
      <c r="H213" s="77">
        <f t="shared" si="7"/>
        <v>-178.71</v>
      </c>
      <c r="I213" s="19"/>
    </row>
    <row r="214" spans="1:9" ht="22.8">
      <c r="A214" s="71" t="s">
        <v>54</v>
      </c>
      <c r="B214" s="72" t="s">
        <v>305</v>
      </c>
      <c r="C214" s="73">
        <v>43199</v>
      </c>
      <c r="D214" s="74">
        <v>8.98</v>
      </c>
      <c r="E214" s="75">
        <v>43237</v>
      </c>
      <c r="F214" s="13">
        <v>43216</v>
      </c>
      <c r="G214" s="76">
        <f t="shared" si="6"/>
        <v>-21</v>
      </c>
      <c r="H214" s="77">
        <f t="shared" si="7"/>
        <v>-188.58</v>
      </c>
      <c r="I214" s="19"/>
    </row>
    <row r="215" spans="1:9" ht="22.8">
      <c r="A215" s="71" t="s">
        <v>54</v>
      </c>
      <c r="B215" s="72" t="s">
        <v>112</v>
      </c>
      <c r="C215" s="73">
        <v>43220</v>
      </c>
      <c r="D215" s="74">
        <f>1376.84-12.46</f>
        <v>1364.3799999999999</v>
      </c>
      <c r="E215" s="75">
        <v>43263</v>
      </c>
      <c r="F215" s="13">
        <v>43269</v>
      </c>
      <c r="G215" s="76">
        <f t="shared" si="6"/>
        <v>6</v>
      </c>
      <c r="H215" s="77">
        <f t="shared" si="7"/>
        <v>8186.2799999999988</v>
      </c>
      <c r="I215" s="19"/>
    </row>
    <row r="216" spans="1:9" ht="22.8">
      <c r="A216" s="71" t="s">
        <v>54</v>
      </c>
      <c r="B216" s="72" t="s">
        <v>306</v>
      </c>
      <c r="C216" s="73">
        <v>43236</v>
      </c>
      <c r="D216" s="74">
        <v>468.81</v>
      </c>
      <c r="E216" s="75">
        <v>43267</v>
      </c>
      <c r="F216" s="13">
        <v>43264</v>
      </c>
      <c r="G216" s="76">
        <f t="shared" si="6"/>
        <v>-3</v>
      </c>
      <c r="H216" s="77">
        <f t="shared" si="7"/>
        <v>-1406.43</v>
      </c>
      <c r="I216" s="19"/>
    </row>
    <row r="217" spans="1:9" ht="22.8">
      <c r="A217" s="71" t="s">
        <v>56</v>
      </c>
      <c r="B217" s="72" t="s">
        <v>307</v>
      </c>
      <c r="C217" s="73">
        <v>43210</v>
      </c>
      <c r="D217" s="74">
        <v>660.68</v>
      </c>
      <c r="E217" s="75">
        <v>43240</v>
      </c>
      <c r="F217" s="13">
        <v>43216</v>
      </c>
      <c r="G217" s="76">
        <f t="shared" si="6"/>
        <v>-24</v>
      </c>
      <c r="H217" s="77">
        <f t="shared" si="7"/>
        <v>-15856.32</v>
      </c>
      <c r="I217" s="19"/>
    </row>
    <row r="218" spans="1:9" ht="22.8">
      <c r="A218" s="71" t="s">
        <v>56</v>
      </c>
      <c r="B218" s="72" t="s">
        <v>308</v>
      </c>
      <c r="C218" s="73">
        <v>43240</v>
      </c>
      <c r="D218" s="74">
        <v>660.68</v>
      </c>
      <c r="E218" s="75">
        <v>43274</v>
      </c>
      <c r="F218" s="13">
        <v>43250</v>
      </c>
      <c r="G218" s="76">
        <f t="shared" si="6"/>
        <v>-24</v>
      </c>
      <c r="H218" s="77">
        <f t="shared" si="7"/>
        <v>-15856.32</v>
      </c>
      <c r="I218" s="19"/>
    </row>
    <row r="219" spans="1:9">
      <c r="A219" s="71" t="s">
        <v>57</v>
      </c>
      <c r="B219" s="72" t="s">
        <v>309</v>
      </c>
      <c r="C219" s="73">
        <v>43150</v>
      </c>
      <c r="D219" s="74">
        <v>1283.8499999999999</v>
      </c>
      <c r="E219" s="75">
        <v>43193</v>
      </c>
      <c r="F219" s="13">
        <v>43193</v>
      </c>
      <c r="G219" s="76">
        <f t="shared" si="6"/>
        <v>0</v>
      </c>
      <c r="H219" s="77">
        <f t="shared" si="7"/>
        <v>0</v>
      </c>
      <c r="I219" s="19"/>
    </row>
    <row r="220" spans="1:9">
      <c r="A220" s="71" t="s">
        <v>57</v>
      </c>
      <c r="B220" s="72" t="s">
        <v>310</v>
      </c>
      <c r="C220" s="73">
        <v>43102</v>
      </c>
      <c r="D220" s="74">
        <v>3922.61</v>
      </c>
      <c r="E220" s="75">
        <v>43182</v>
      </c>
      <c r="F220" s="13">
        <v>43236</v>
      </c>
      <c r="G220" s="76">
        <f t="shared" si="6"/>
        <v>54</v>
      </c>
      <c r="H220" s="77">
        <f t="shared" si="7"/>
        <v>211820.94</v>
      </c>
      <c r="I220" s="19"/>
    </row>
    <row r="221" spans="1:9">
      <c r="A221" s="71" t="s">
        <v>57</v>
      </c>
      <c r="B221" s="72" t="s">
        <v>311</v>
      </c>
      <c r="C221" s="73">
        <v>43119</v>
      </c>
      <c r="D221" s="74">
        <v>2788.61</v>
      </c>
      <c r="E221" s="75">
        <v>43201</v>
      </c>
      <c r="F221" s="13">
        <v>43236</v>
      </c>
      <c r="G221" s="76">
        <f t="shared" si="6"/>
        <v>35</v>
      </c>
      <c r="H221" s="77">
        <f t="shared" si="7"/>
        <v>97601.35</v>
      </c>
      <c r="I221" s="19"/>
    </row>
    <row r="222" spans="1:9">
      <c r="A222" s="71" t="s">
        <v>57</v>
      </c>
      <c r="B222" s="72" t="s">
        <v>312</v>
      </c>
      <c r="C222" s="73">
        <v>43158</v>
      </c>
      <c r="D222" s="74">
        <v>22.98</v>
      </c>
      <c r="E222" s="75">
        <v>43236</v>
      </c>
      <c r="F222" s="13">
        <v>43236</v>
      </c>
      <c r="G222" s="76">
        <f t="shared" si="6"/>
        <v>0</v>
      </c>
      <c r="H222" s="77">
        <f t="shared" si="7"/>
        <v>0</v>
      </c>
      <c r="I222" s="19"/>
    </row>
    <row r="223" spans="1:9">
      <c r="A223" s="71" t="s">
        <v>57</v>
      </c>
      <c r="B223" s="72" t="s">
        <v>313</v>
      </c>
      <c r="C223" s="73">
        <v>43181</v>
      </c>
      <c r="D223" s="74">
        <v>906.73</v>
      </c>
      <c r="E223" s="75">
        <v>43222</v>
      </c>
      <c r="F223" s="13">
        <v>43222</v>
      </c>
      <c r="G223" s="76">
        <f t="shared" si="6"/>
        <v>0</v>
      </c>
      <c r="H223" s="77">
        <f t="shared" si="7"/>
        <v>0</v>
      </c>
      <c r="I223" s="19"/>
    </row>
    <row r="224" spans="1:9">
      <c r="A224" s="71" t="s">
        <v>57</v>
      </c>
      <c r="B224" s="72" t="s">
        <v>314</v>
      </c>
      <c r="C224" s="73">
        <v>43217</v>
      </c>
      <c r="D224" s="74">
        <v>1081.01</v>
      </c>
      <c r="E224" s="75">
        <v>43257</v>
      </c>
      <c r="F224" s="13">
        <v>43257</v>
      </c>
      <c r="G224" s="76">
        <f t="shared" si="6"/>
        <v>0</v>
      </c>
      <c r="H224" s="77">
        <f t="shared" si="7"/>
        <v>0</v>
      </c>
      <c r="I224" s="19"/>
    </row>
    <row r="225" spans="1:9">
      <c r="A225" s="78" t="s">
        <v>315</v>
      </c>
      <c r="B225" s="82">
        <v>1</v>
      </c>
      <c r="C225" s="83">
        <v>43210</v>
      </c>
      <c r="D225" s="79">
        <v>750</v>
      </c>
      <c r="E225" s="75">
        <v>43243</v>
      </c>
      <c r="F225" s="13">
        <v>43216</v>
      </c>
      <c r="G225" s="76">
        <f t="shared" si="6"/>
        <v>-27</v>
      </c>
      <c r="H225" s="77">
        <f t="shared" si="7"/>
        <v>-20250</v>
      </c>
      <c r="I225" s="19"/>
    </row>
    <row r="226" spans="1:9">
      <c r="A226" s="71" t="s">
        <v>58</v>
      </c>
      <c r="B226" s="72" t="s">
        <v>316</v>
      </c>
      <c r="C226" s="73">
        <v>43189</v>
      </c>
      <c r="D226" s="74">
        <v>2500.6999999999998</v>
      </c>
      <c r="E226" s="75">
        <v>43223</v>
      </c>
      <c r="F226" s="13">
        <v>43200</v>
      </c>
      <c r="G226" s="76">
        <f t="shared" si="6"/>
        <v>-23</v>
      </c>
      <c r="H226" s="77">
        <f t="shared" si="7"/>
        <v>-57516.1</v>
      </c>
      <c r="I226" s="19"/>
    </row>
    <row r="227" spans="1:9">
      <c r="A227" s="71" t="s">
        <v>58</v>
      </c>
      <c r="B227" s="72" t="s">
        <v>317</v>
      </c>
      <c r="C227" s="73">
        <v>43220</v>
      </c>
      <c r="D227" s="74">
        <v>2000.56</v>
      </c>
      <c r="E227" s="75">
        <v>43252</v>
      </c>
      <c r="F227" s="13">
        <v>43238</v>
      </c>
      <c r="G227" s="76">
        <f t="shared" si="6"/>
        <v>-14</v>
      </c>
      <c r="H227" s="77">
        <f t="shared" si="7"/>
        <v>-28007.84</v>
      </c>
      <c r="I227" s="19"/>
    </row>
    <row r="228" spans="1:9">
      <c r="A228" s="71" t="s">
        <v>58</v>
      </c>
      <c r="B228" s="72" t="s">
        <v>318</v>
      </c>
      <c r="C228" s="73">
        <v>43251</v>
      </c>
      <c r="D228" s="74">
        <v>2000.56</v>
      </c>
      <c r="E228" s="75">
        <v>43282</v>
      </c>
      <c r="F228" s="13">
        <v>43264</v>
      </c>
      <c r="G228" s="76">
        <f t="shared" si="6"/>
        <v>-18</v>
      </c>
      <c r="H228" s="77">
        <f t="shared" si="7"/>
        <v>-36010.080000000002</v>
      </c>
      <c r="I228" s="19"/>
    </row>
    <row r="229" spans="1:9">
      <c r="A229" s="84" t="s">
        <v>319</v>
      </c>
      <c r="B229" s="82">
        <v>5</v>
      </c>
      <c r="C229" s="83">
        <v>43208</v>
      </c>
      <c r="D229" s="79">
        <v>800</v>
      </c>
      <c r="E229" s="75">
        <v>43244</v>
      </c>
      <c r="F229" s="13">
        <v>43231</v>
      </c>
      <c r="G229" s="76">
        <f t="shared" si="6"/>
        <v>-13</v>
      </c>
      <c r="H229" s="77">
        <f t="shared" si="7"/>
        <v>-10400</v>
      </c>
      <c r="I229" s="19"/>
    </row>
    <row r="230" spans="1:9">
      <c r="A230" s="93" t="s">
        <v>320</v>
      </c>
      <c r="B230" s="94">
        <v>3</v>
      </c>
      <c r="C230" s="95">
        <v>43243</v>
      </c>
      <c r="D230" s="96">
        <v>649.79999999999995</v>
      </c>
      <c r="E230" s="75">
        <v>43273</v>
      </c>
      <c r="F230" s="13">
        <v>43257</v>
      </c>
      <c r="G230" s="76">
        <f t="shared" si="6"/>
        <v>-16</v>
      </c>
      <c r="H230" s="77">
        <f t="shared" si="7"/>
        <v>-10396.799999999999</v>
      </c>
      <c r="I230" s="19"/>
    </row>
    <row r="231" spans="1:9">
      <c r="A231" s="97" t="s">
        <v>59</v>
      </c>
      <c r="B231" s="98" t="s">
        <v>321</v>
      </c>
      <c r="C231" s="99">
        <v>43189</v>
      </c>
      <c r="D231" s="9">
        <v>406.64</v>
      </c>
      <c r="E231" s="75">
        <v>43229</v>
      </c>
      <c r="F231" s="13">
        <v>43202</v>
      </c>
      <c r="G231" s="76">
        <f t="shared" si="6"/>
        <v>-27</v>
      </c>
      <c r="H231" s="77">
        <f t="shared" si="7"/>
        <v>-10979.279999999999</v>
      </c>
      <c r="I231" s="19"/>
    </row>
    <row r="232" spans="1:9">
      <c r="A232" s="97" t="s">
        <v>60</v>
      </c>
      <c r="B232" s="98" t="s">
        <v>322</v>
      </c>
      <c r="C232" s="99">
        <v>43193</v>
      </c>
      <c r="D232" s="9">
        <v>6910.6</v>
      </c>
      <c r="E232" s="75">
        <v>43223</v>
      </c>
      <c r="F232" s="13">
        <v>43209</v>
      </c>
      <c r="G232" s="76">
        <f t="shared" si="6"/>
        <v>-14</v>
      </c>
      <c r="H232" s="77">
        <f t="shared" si="7"/>
        <v>-96748.400000000009</v>
      </c>
      <c r="I232" s="19"/>
    </row>
    <row r="233" spans="1:9">
      <c r="A233" s="97" t="s">
        <v>60</v>
      </c>
      <c r="B233" s="98" t="s">
        <v>285</v>
      </c>
      <c r="C233" s="99">
        <v>43222</v>
      </c>
      <c r="D233" s="9">
        <v>6910.6</v>
      </c>
      <c r="E233" s="75">
        <v>43252</v>
      </c>
      <c r="F233" s="13">
        <v>43238</v>
      </c>
      <c r="G233" s="76">
        <f t="shared" si="6"/>
        <v>-14</v>
      </c>
      <c r="H233" s="77">
        <f t="shared" si="7"/>
        <v>-96748.400000000009</v>
      </c>
      <c r="I233" s="19"/>
    </row>
    <row r="234" spans="1:9">
      <c r="A234" s="97" t="s">
        <v>60</v>
      </c>
      <c r="B234" s="98" t="s">
        <v>323</v>
      </c>
      <c r="C234" s="99">
        <v>43252</v>
      </c>
      <c r="D234" s="9">
        <v>6910.6</v>
      </c>
      <c r="E234" s="75">
        <v>43282</v>
      </c>
      <c r="F234" s="88">
        <v>43264</v>
      </c>
      <c r="G234" s="76">
        <f t="shared" si="6"/>
        <v>-18</v>
      </c>
      <c r="H234" s="77">
        <f t="shared" si="7"/>
        <v>-124390.8</v>
      </c>
      <c r="I234" s="20"/>
    </row>
    <row r="235" spans="1:9">
      <c r="A235" s="100" t="s">
        <v>324</v>
      </c>
      <c r="B235" s="101">
        <v>1</v>
      </c>
      <c r="C235" s="102">
        <v>43203</v>
      </c>
      <c r="D235" s="103">
        <v>120</v>
      </c>
      <c r="E235" s="75">
        <v>43244</v>
      </c>
      <c r="F235" s="88">
        <v>43228</v>
      </c>
      <c r="G235" s="76">
        <f t="shared" si="6"/>
        <v>-16</v>
      </c>
      <c r="H235" s="77">
        <f t="shared" si="7"/>
        <v>-1920</v>
      </c>
      <c r="I235" s="20"/>
    </row>
    <row r="236" spans="1:9">
      <c r="A236" s="100" t="s">
        <v>325</v>
      </c>
      <c r="B236" s="101">
        <v>1</v>
      </c>
      <c r="C236" s="102">
        <v>43186</v>
      </c>
      <c r="D236" s="103">
        <v>600</v>
      </c>
      <c r="E236" s="75">
        <v>43216</v>
      </c>
      <c r="F236" s="13">
        <v>43196</v>
      </c>
      <c r="G236" s="76">
        <f t="shared" si="6"/>
        <v>-20</v>
      </c>
      <c r="H236" s="77">
        <f t="shared" si="7"/>
        <v>-12000</v>
      </c>
      <c r="I236" s="19"/>
    </row>
    <row r="237" spans="1:9" ht="22.8">
      <c r="A237" s="97" t="s">
        <v>63</v>
      </c>
      <c r="B237" s="98" t="s">
        <v>124</v>
      </c>
      <c r="C237" s="99">
        <v>43263</v>
      </c>
      <c r="D237" s="9">
        <v>259.2</v>
      </c>
      <c r="E237" s="75">
        <v>43293</v>
      </c>
      <c r="F237" s="13">
        <v>43277</v>
      </c>
      <c r="G237" s="76">
        <f t="shared" si="6"/>
        <v>-16</v>
      </c>
      <c r="H237" s="77">
        <f t="shared" si="7"/>
        <v>-4147.2</v>
      </c>
      <c r="I237" s="19"/>
    </row>
    <row r="238" spans="1:9" ht="34.200000000000003">
      <c r="A238" s="97" t="s">
        <v>64</v>
      </c>
      <c r="B238" s="98" t="s">
        <v>326</v>
      </c>
      <c r="C238" s="99">
        <v>43193</v>
      </c>
      <c r="D238" s="9">
        <v>1350</v>
      </c>
      <c r="E238" s="75">
        <v>43231</v>
      </c>
      <c r="F238" s="88">
        <v>43223</v>
      </c>
      <c r="G238" s="76">
        <f t="shared" si="6"/>
        <v>-8</v>
      </c>
      <c r="H238" s="77">
        <f t="shared" si="7"/>
        <v>-10800</v>
      </c>
      <c r="I238" s="20"/>
    </row>
    <row r="239" spans="1:9">
      <c r="A239" s="97" t="s">
        <v>65</v>
      </c>
      <c r="B239" s="98" t="s">
        <v>327</v>
      </c>
      <c r="C239" s="99">
        <v>43209</v>
      </c>
      <c r="D239" s="9">
        <v>1559.52</v>
      </c>
      <c r="E239" s="75">
        <v>43243</v>
      </c>
      <c r="F239" s="13">
        <v>43231</v>
      </c>
      <c r="G239" s="76">
        <f t="shared" si="6"/>
        <v>-12</v>
      </c>
      <c r="H239" s="77">
        <f t="shared" si="7"/>
        <v>-18714.239999999998</v>
      </c>
      <c r="I239" s="19"/>
    </row>
    <row r="240" spans="1:9">
      <c r="A240" s="97" t="s">
        <v>65</v>
      </c>
      <c r="B240" s="98" t="s">
        <v>328</v>
      </c>
      <c r="C240" s="99">
        <v>43242</v>
      </c>
      <c r="D240" s="9">
        <v>1559.52</v>
      </c>
      <c r="E240" s="75">
        <v>43272</v>
      </c>
      <c r="F240" s="13">
        <v>43248</v>
      </c>
      <c r="G240" s="76">
        <f t="shared" si="6"/>
        <v>-24</v>
      </c>
      <c r="H240" s="77">
        <f t="shared" si="7"/>
        <v>-37428.479999999996</v>
      </c>
      <c r="I240" s="19"/>
    </row>
    <row r="241" spans="1:9" ht="24">
      <c r="A241" s="104" t="s">
        <v>329</v>
      </c>
      <c r="B241" s="101" t="s">
        <v>330</v>
      </c>
      <c r="C241" s="102">
        <v>43224</v>
      </c>
      <c r="D241" s="103">
        <v>26960</v>
      </c>
      <c r="E241" s="109">
        <v>43280</v>
      </c>
      <c r="F241" s="13">
        <v>43257</v>
      </c>
      <c r="G241" s="76">
        <f t="shared" si="6"/>
        <v>-23</v>
      </c>
      <c r="H241" s="77">
        <f t="shared" si="7"/>
        <v>-620080</v>
      </c>
      <c r="I241" s="19"/>
    </row>
    <row r="242" spans="1:9">
      <c r="A242" s="97" t="s">
        <v>331</v>
      </c>
      <c r="B242" s="98" t="s">
        <v>332</v>
      </c>
      <c r="C242" s="99">
        <v>43143</v>
      </c>
      <c r="D242" s="9">
        <v>871.16</v>
      </c>
      <c r="E242" s="75">
        <v>43244</v>
      </c>
      <c r="F242" s="13">
        <v>43231</v>
      </c>
      <c r="G242" s="76">
        <f t="shared" si="6"/>
        <v>-13</v>
      </c>
      <c r="H242" s="77">
        <f t="shared" si="7"/>
        <v>-11325.08</v>
      </c>
      <c r="I242" s="19"/>
    </row>
    <row r="243" spans="1:9">
      <c r="A243" s="100" t="s">
        <v>66</v>
      </c>
      <c r="B243" s="101">
        <v>2</v>
      </c>
      <c r="C243" s="102">
        <v>43166</v>
      </c>
      <c r="D243" s="103">
        <v>700</v>
      </c>
      <c r="E243" s="75">
        <v>43216</v>
      </c>
      <c r="F243" s="13">
        <v>43196</v>
      </c>
      <c r="G243" s="76">
        <f t="shared" si="6"/>
        <v>-20</v>
      </c>
      <c r="H243" s="77">
        <f t="shared" si="7"/>
        <v>-14000</v>
      </c>
      <c r="I243" s="19"/>
    </row>
    <row r="244" spans="1:9">
      <c r="A244" s="100" t="s">
        <v>333</v>
      </c>
      <c r="B244" s="101">
        <v>1</v>
      </c>
      <c r="C244" s="102">
        <v>43206</v>
      </c>
      <c r="D244" s="103">
        <v>350</v>
      </c>
      <c r="E244" s="75">
        <v>43237</v>
      </c>
      <c r="F244" s="13">
        <v>43213</v>
      </c>
      <c r="G244" s="76">
        <f t="shared" si="6"/>
        <v>-24</v>
      </c>
      <c r="H244" s="77">
        <f t="shared" si="7"/>
        <v>-8400</v>
      </c>
      <c r="I244" s="21"/>
    </row>
    <row r="245" spans="1:9">
      <c r="A245" s="100" t="s">
        <v>334</v>
      </c>
      <c r="B245" s="101">
        <v>1</v>
      </c>
      <c r="C245" s="102">
        <v>43193</v>
      </c>
      <c r="D245" s="103">
        <v>600</v>
      </c>
      <c r="E245" s="75">
        <v>43230</v>
      </c>
      <c r="F245" s="13">
        <v>43206</v>
      </c>
      <c r="G245" s="76">
        <f t="shared" si="6"/>
        <v>-24</v>
      </c>
      <c r="H245" s="77">
        <f t="shared" si="7"/>
        <v>-14400</v>
      </c>
      <c r="I245" s="20"/>
    </row>
    <row r="246" spans="1:9">
      <c r="A246" s="100" t="s">
        <v>335</v>
      </c>
      <c r="B246" s="101">
        <v>1</v>
      </c>
      <c r="C246" s="102">
        <v>43227</v>
      </c>
      <c r="D246" s="103">
        <v>650</v>
      </c>
      <c r="E246" s="75">
        <v>43257</v>
      </c>
      <c r="F246" s="13">
        <v>43231</v>
      </c>
      <c r="G246" s="76">
        <f t="shared" si="6"/>
        <v>-26</v>
      </c>
      <c r="H246" s="77">
        <f t="shared" si="7"/>
        <v>-16900</v>
      </c>
      <c r="I246" s="19"/>
    </row>
    <row r="247" spans="1:9">
      <c r="A247" s="100" t="s">
        <v>336</v>
      </c>
      <c r="B247" s="101">
        <v>1</v>
      </c>
      <c r="C247" s="102">
        <v>43202</v>
      </c>
      <c r="D247" s="103">
        <v>600</v>
      </c>
      <c r="E247" s="75">
        <v>43236</v>
      </c>
      <c r="F247" s="88">
        <v>43213</v>
      </c>
      <c r="G247" s="76">
        <f t="shared" si="6"/>
        <v>-23</v>
      </c>
      <c r="H247" s="77">
        <f t="shared" si="7"/>
        <v>-13800</v>
      </c>
      <c r="I247" s="20"/>
    </row>
    <row r="248" spans="1:9">
      <c r="A248" s="97" t="s">
        <v>67</v>
      </c>
      <c r="B248" s="98" t="s">
        <v>73</v>
      </c>
      <c r="C248" s="99">
        <v>43189</v>
      </c>
      <c r="D248" s="9">
        <v>3165.69</v>
      </c>
      <c r="E248" s="75">
        <v>43219</v>
      </c>
      <c r="F248" s="13">
        <v>43200</v>
      </c>
      <c r="G248" s="76">
        <f t="shared" si="6"/>
        <v>-19</v>
      </c>
      <c r="H248" s="77">
        <f t="shared" si="7"/>
        <v>-60148.11</v>
      </c>
      <c r="I248" s="19"/>
    </row>
    <row r="249" spans="1:9" ht="34.200000000000003">
      <c r="A249" s="97" t="s">
        <v>68</v>
      </c>
      <c r="B249" s="98" t="s">
        <v>337</v>
      </c>
      <c r="C249" s="99">
        <v>43190</v>
      </c>
      <c r="D249" s="9">
        <v>2920.52</v>
      </c>
      <c r="E249" s="75">
        <v>43224</v>
      </c>
      <c r="F249" s="13">
        <v>43209</v>
      </c>
      <c r="G249" s="76">
        <f t="shared" si="6"/>
        <v>-15</v>
      </c>
      <c r="H249" s="77">
        <f t="shared" si="7"/>
        <v>-43807.8</v>
      </c>
      <c r="I249" s="19"/>
    </row>
    <row r="250" spans="1:9" ht="34.200000000000003">
      <c r="A250" s="97" t="s">
        <v>68</v>
      </c>
      <c r="B250" s="98" t="s">
        <v>338</v>
      </c>
      <c r="C250" s="99">
        <v>43220</v>
      </c>
      <c r="D250" s="9">
        <v>3650.65</v>
      </c>
      <c r="E250" s="75">
        <v>43253</v>
      </c>
      <c r="F250" s="13">
        <v>43238</v>
      </c>
      <c r="G250" s="76">
        <f t="shared" si="6"/>
        <v>-15</v>
      </c>
      <c r="H250" s="77">
        <f t="shared" si="7"/>
        <v>-54759.75</v>
      </c>
      <c r="I250" s="19"/>
    </row>
    <row r="251" spans="1:9" ht="34.200000000000003">
      <c r="A251" s="97" t="s">
        <v>68</v>
      </c>
      <c r="B251" s="98" t="s">
        <v>339</v>
      </c>
      <c r="C251" s="99">
        <v>43251</v>
      </c>
      <c r="D251" s="9">
        <v>2920.52</v>
      </c>
      <c r="E251" s="75">
        <v>43286</v>
      </c>
      <c r="F251" s="13">
        <v>43264</v>
      </c>
      <c r="G251" s="76">
        <f t="shared" si="6"/>
        <v>-22</v>
      </c>
      <c r="H251" s="77">
        <f t="shared" si="7"/>
        <v>-64251.44</v>
      </c>
      <c r="I251" s="19"/>
    </row>
    <row r="252" spans="1:9">
      <c r="A252" s="97" t="s">
        <v>69</v>
      </c>
      <c r="B252" s="98" t="s">
        <v>340</v>
      </c>
      <c r="C252" s="99">
        <v>43190</v>
      </c>
      <c r="D252" s="9">
        <v>4833</v>
      </c>
      <c r="E252" s="75">
        <v>43220</v>
      </c>
      <c r="F252" s="13">
        <v>43200</v>
      </c>
      <c r="G252" s="76">
        <f t="shared" si="6"/>
        <v>-20</v>
      </c>
      <c r="H252" s="77">
        <f t="shared" si="7"/>
        <v>-96660</v>
      </c>
      <c r="I252" s="19"/>
    </row>
    <row r="253" spans="1:9">
      <c r="A253" s="97" t="s">
        <v>69</v>
      </c>
      <c r="B253" s="98" t="s">
        <v>341</v>
      </c>
      <c r="C253" s="99">
        <v>43217</v>
      </c>
      <c r="D253" s="9">
        <v>4833</v>
      </c>
      <c r="E253" s="75">
        <v>43248</v>
      </c>
      <c r="F253" s="13">
        <v>43238</v>
      </c>
      <c r="G253" s="76">
        <f t="shared" si="6"/>
        <v>-10</v>
      </c>
      <c r="H253" s="77">
        <f t="shared" si="7"/>
        <v>-48330</v>
      </c>
      <c r="I253" s="19"/>
    </row>
    <row r="254" spans="1:9">
      <c r="A254" s="97" t="s">
        <v>69</v>
      </c>
      <c r="B254" s="98" t="s">
        <v>342</v>
      </c>
      <c r="C254" s="99">
        <v>43245</v>
      </c>
      <c r="D254" s="9">
        <v>4833</v>
      </c>
      <c r="E254" s="75">
        <v>43276</v>
      </c>
      <c r="F254" s="88">
        <v>43264</v>
      </c>
      <c r="G254" s="76">
        <f t="shared" si="6"/>
        <v>-12</v>
      </c>
      <c r="H254" s="77">
        <f t="shared" si="7"/>
        <v>-57996</v>
      </c>
      <c r="I254" s="20"/>
    </row>
    <row r="255" spans="1:9">
      <c r="A255" s="97" t="s">
        <v>70</v>
      </c>
      <c r="B255" s="98" t="s">
        <v>343</v>
      </c>
      <c r="C255" s="99">
        <v>43195</v>
      </c>
      <c r="D255" s="9">
        <v>5301.3</v>
      </c>
      <c r="E255" s="75">
        <v>43225</v>
      </c>
      <c r="F255" s="13">
        <v>43209</v>
      </c>
      <c r="G255" s="76">
        <f t="shared" si="6"/>
        <v>-16</v>
      </c>
      <c r="H255" s="77">
        <f t="shared" si="7"/>
        <v>-84820.800000000003</v>
      </c>
      <c r="I255" s="19"/>
    </row>
    <row r="256" spans="1:9">
      <c r="A256" s="97" t="s">
        <v>70</v>
      </c>
      <c r="B256" s="98" t="s">
        <v>344</v>
      </c>
      <c r="C256" s="99">
        <v>43217</v>
      </c>
      <c r="D256" s="9">
        <v>4241.04</v>
      </c>
      <c r="E256" s="75">
        <v>43252</v>
      </c>
      <c r="F256" s="13">
        <v>43238</v>
      </c>
      <c r="G256" s="76">
        <f t="shared" si="6"/>
        <v>-14</v>
      </c>
      <c r="H256" s="77">
        <f t="shared" si="7"/>
        <v>-59374.559999999998</v>
      </c>
      <c r="I256" s="19"/>
    </row>
    <row r="257" spans="1:9">
      <c r="A257" s="97" t="s">
        <v>70</v>
      </c>
      <c r="B257" s="98" t="s">
        <v>345</v>
      </c>
      <c r="C257" s="99">
        <v>43248</v>
      </c>
      <c r="D257" s="9">
        <v>4241.04</v>
      </c>
      <c r="E257" s="75">
        <v>43278</v>
      </c>
      <c r="F257" s="13">
        <v>43264</v>
      </c>
      <c r="G257" s="76">
        <f t="shared" si="6"/>
        <v>-14</v>
      </c>
      <c r="H257" s="77">
        <f t="shared" si="7"/>
        <v>-59374.559999999998</v>
      </c>
      <c r="I257" s="19"/>
    </row>
    <row r="258" spans="1:9">
      <c r="A258" s="97" t="s">
        <v>71</v>
      </c>
      <c r="B258" s="98" t="s">
        <v>346</v>
      </c>
      <c r="C258" s="99">
        <v>43182</v>
      </c>
      <c r="D258" s="9">
        <v>4.13</v>
      </c>
      <c r="E258" s="75">
        <v>43193</v>
      </c>
      <c r="F258" s="13">
        <v>43193</v>
      </c>
      <c r="G258" s="76">
        <f t="shared" si="6"/>
        <v>0</v>
      </c>
      <c r="H258" s="77">
        <f t="shared" si="7"/>
        <v>0</v>
      </c>
      <c r="I258" s="19"/>
    </row>
    <row r="259" spans="1:9">
      <c r="A259" s="97" t="s">
        <v>71</v>
      </c>
      <c r="B259" s="98" t="s">
        <v>347</v>
      </c>
      <c r="C259" s="99">
        <v>43213</v>
      </c>
      <c r="D259" s="9">
        <v>4.13</v>
      </c>
      <c r="E259" s="75">
        <v>43223</v>
      </c>
      <c r="F259" s="13">
        <v>43223</v>
      </c>
      <c r="G259" s="76">
        <f t="shared" si="6"/>
        <v>0</v>
      </c>
      <c r="H259" s="77">
        <f t="shared" si="7"/>
        <v>0</v>
      </c>
      <c r="I259" s="19"/>
    </row>
    <row r="260" spans="1:9">
      <c r="A260" s="97" t="s">
        <v>71</v>
      </c>
      <c r="B260" s="98" t="s">
        <v>348</v>
      </c>
      <c r="C260" s="99">
        <v>43243</v>
      </c>
      <c r="D260" s="9">
        <v>4.13</v>
      </c>
      <c r="E260" s="75">
        <v>43255</v>
      </c>
      <c r="F260" s="13">
        <v>43255</v>
      </c>
      <c r="G260" s="76">
        <f t="shared" si="6"/>
        <v>0</v>
      </c>
      <c r="H260" s="77">
        <f t="shared" si="7"/>
        <v>0</v>
      </c>
      <c r="I260" s="19"/>
    </row>
    <row r="261" spans="1:9">
      <c r="A261" s="97" t="s">
        <v>72</v>
      </c>
      <c r="B261" s="98" t="s">
        <v>349</v>
      </c>
      <c r="C261" s="99">
        <v>43193</v>
      </c>
      <c r="D261" s="9">
        <v>3449.55</v>
      </c>
      <c r="E261" s="75">
        <v>43231</v>
      </c>
      <c r="F261" s="13">
        <v>43209</v>
      </c>
      <c r="G261" s="76">
        <f t="shared" si="6"/>
        <v>-22</v>
      </c>
      <c r="H261" s="77">
        <f t="shared" si="7"/>
        <v>-75890.100000000006</v>
      </c>
      <c r="I261" s="19"/>
    </row>
    <row r="262" spans="1:9">
      <c r="A262" s="97" t="s">
        <v>72</v>
      </c>
      <c r="B262" s="98" t="s">
        <v>350</v>
      </c>
      <c r="C262" s="99">
        <v>43222</v>
      </c>
      <c r="D262" s="9">
        <v>4599.3999999999996</v>
      </c>
      <c r="E262" s="75">
        <v>43260</v>
      </c>
      <c r="F262" s="13">
        <v>43248</v>
      </c>
      <c r="G262" s="76">
        <f t="shared" si="6"/>
        <v>-12</v>
      </c>
      <c r="H262" s="77">
        <f t="shared" si="7"/>
        <v>-55192.799999999996</v>
      </c>
      <c r="I262" s="19"/>
    </row>
    <row r="263" spans="1:9">
      <c r="A263" s="97" t="s">
        <v>72</v>
      </c>
      <c r="B263" s="98" t="s">
        <v>351</v>
      </c>
      <c r="C263" s="99">
        <v>43269</v>
      </c>
      <c r="D263" s="9">
        <v>5749.25</v>
      </c>
      <c r="E263" s="75">
        <v>43300</v>
      </c>
      <c r="F263" s="13">
        <v>43277</v>
      </c>
      <c r="G263" s="76">
        <f t="shared" si="6"/>
        <v>-23</v>
      </c>
      <c r="H263" s="77">
        <f t="shared" si="7"/>
        <v>-132232.75</v>
      </c>
      <c r="I263" s="19"/>
    </row>
    <row r="264" spans="1:9">
      <c r="A264" s="104" t="s">
        <v>352</v>
      </c>
      <c r="B264" s="101"/>
      <c r="C264" s="102">
        <v>43224</v>
      </c>
      <c r="D264" s="103">
        <v>500</v>
      </c>
      <c r="E264" s="75">
        <v>43257</v>
      </c>
      <c r="F264" s="13">
        <v>43231</v>
      </c>
      <c r="G264" s="76">
        <f t="shared" si="6"/>
        <v>-26</v>
      </c>
      <c r="H264" s="77">
        <f t="shared" si="7"/>
        <v>-13000</v>
      </c>
      <c r="I264" s="19"/>
    </row>
    <row r="265" spans="1:9">
      <c r="A265" s="97" t="s">
        <v>74</v>
      </c>
      <c r="B265" s="98" t="s">
        <v>353</v>
      </c>
      <c r="C265" s="99">
        <v>43145</v>
      </c>
      <c r="D265" s="9">
        <f>1674.84-339.91</f>
        <v>1334.9299999999998</v>
      </c>
      <c r="E265" s="75">
        <v>43204</v>
      </c>
      <c r="F265" s="13">
        <v>43195</v>
      </c>
      <c r="G265" s="76">
        <f t="shared" si="6"/>
        <v>-9</v>
      </c>
      <c r="H265" s="77">
        <f t="shared" si="7"/>
        <v>-12014.369999999999</v>
      </c>
      <c r="I265" s="19"/>
    </row>
    <row r="266" spans="1:9">
      <c r="A266" s="97" t="s">
        <v>74</v>
      </c>
      <c r="B266" s="98" t="s">
        <v>354</v>
      </c>
      <c r="C266" s="99">
        <v>43145</v>
      </c>
      <c r="D266" s="9">
        <v>647.91999999999996</v>
      </c>
      <c r="E266" s="75">
        <v>43204</v>
      </c>
      <c r="F266" s="13">
        <v>43195</v>
      </c>
      <c r="G266" s="76">
        <f t="shared" ref="G266:G300" si="8">+F266-E266</f>
        <v>-9</v>
      </c>
      <c r="H266" s="77">
        <f t="shared" ref="H266:H300" si="9">+G266*D266</f>
        <v>-5831.28</v>
      </c>
      <c r="I266" s="19"/>
    </row>
    <row r="267" spans="1:9">
      <c r="A267" s="97" t="s">
        <v>74</v>
      </c>
      <c r="B267" s="98" t="s">
        <v>355</v>
      </c>
      <c r="C267" s="99">
        <v>43145</v>
      </c>
      <c r="D267" s="9">
        <f>2212.28-62.76</f>
        <v>2149.52</v>
      </c>
      <c r="E267" s="75">
        <v>43204</v>
      </c>
      <c r="F267" s="13">
        <v>43195</v>
      </c>
      <c r="G267" s="76">
        <f t="shared" si="8"/>
        <v>-9</v>
      </c>
      <c r="H267" s="77">
        <f t="shared" si="9"/>
        <v>-19345.68</v>
      </c>
      <c r="I267" s="19"/>
    </row>
    <row r="268" spans="1:9">
      <c r="A268" s="97" t="s">
        <v>74</v>
      </c>
      <c r="B268" s="98" t="s">
        <v>356</v>
      </c>
      <c r="C268" s="99">
        <v>43188</v>
      </c>
      <c r="D268" s="9">
        <v>6190.75</v>
      </c>
      <c r="E268" s="75">
        <v>43220</v>
      </c>
      <c r="F268" s="13">
        <v>43200</v>
      </c>
      <c r="G268" s="76">
        <f t="shared" si="8"/>
        <v>-20</v>
      </c>
      <c r="H268" s="77">
        <f t="shared" si="9"/>
        <v>-123815</v>
      </c>
      <c r="I268" s="19"/>
    </row>
    <row r="269" spans="1:9">
      <c r="A269" s="97" t="s">
        <v>74</v>
      </c>
      <c r="B269" s="98" t="s">
        <v>357</v>
      </c>
      <c r="C269" s="99">
        <v>43206</v>
      </c>
      <c r="D269" s="9">
        <f>1731.09-11.59</f>
        <v>1719.5</v>
      </c>
      <c r="E269" s="75">
        <v>43243</v>
      </c>
      <c r="F269" s="13">
        <v>43250</v>
      </c>
      <c r="G269" s="76">
        <f t="shared" si="8"/>
        <v>7</v>
      </c>
      <c r="H269" s="77">
        <f t="shared" si="9"/>
        <v>12036.5</v>
      </c>
      <c r="I269" s="19"/>
    </row>
    <row r="270" spans="1:9">
      <c r="A270" s="97" t="s">
        <v>74</v>
      </c>
      <c r="B270" s="98" t="s">
        <v>358</v>
      </c>
      <c r="C270" s="99">
        <v>43206</v>
      </c>
      <c r="D270" s="9">
        <v>1189.03</v>
      </c>
      <c r="E270" s="75">
        <v>43243</v>
      </c>
      <c r="F270" s="13">
        <v>43231</v>
      </c>
      <c r="G270" s="76">
        <f t="shared" si="8"/>
        <v>-12</v>
      </c>
      <c r="H270" s="77">
        <f t="shared" si="9"/>
        <v>-14268.36</v>
      </c>
      <c r="I270" s="19"/>
    </row>
    <row r="271" spans="1:9">
      <c r="A271" s="97" t="s">
        <v>74</v>
      </c>
      <c r="B271" s="98" t="s">
        <v>359</v>
      </c>
      <c r="C271" s="99">
        <v>43206</v>
      </c>
      <c r="D271" s="9">
        <v>664.49</v>
      </c>
      <c r="E271" s="75">
        <v>43243</v>
      </c>
      <c r="F271" s="13">
        <v>43231</v>
      </c>
      <c r="G271" s="76">
        <f t="shared" si="8"/>
        <v>-12</v>
      </c>
      <c r="H271" s="77">
        <f t="shared" si="9"/>
        <v>-7973.88</v>
      </c>
      <c r="I271" s="19"/>
    </row>
    <row r="272" spans="1:9">
      <c r="A272" s="97" t="s">
        <v>74</v>
      </c>
      <c r="B272" s="98" t="s">
        <v>360</v>
      </c>
      <c r="C272" s="99">
        <v>43206</v>
      </c>
      <c r="D272" s="9">
        <f>2252.9-15.74</f>
        <v>2237.1600000000003</v>
      </c>
      <c r="E272" s="75">
        <v>43243</v>
      </c>
      <c r="F272" s="13">
        <v>43243</v>
      </c>
      <c r="G272" s="76">
        <f t="shared" si="8"/>
        <v>0</v>
      </c>
      <c r="H272" s="77">
        <f t="shared" si="9"/>
        <v>0</v>
      </c>
      <c r="I272" s="19"/>
    </row>
    <row r="273" spans="1:9">
      <c r="A273" s="97" t="s">
        <v>74</v>
      </c>
      <c r="B273" s="98" t="s">
        <v>361</v>
      </c>
      <c r="C273" s="99">
        <v>43251</v>
      </c>
      <c r="D273" s="9">
        <v>33600</v>
      </c>
      <c r="E273" s="75">
        <v>43282</v>
      </c>
      <c r="F273" s="13">
        <v>43269</v>
      </c>
      <c r="G273" s="76">
        <f t="shared" si="8"/>
        <v>-13</v>
      </c>
      <c r="H273" s="77">
        <f t="shared" si="9"/>
        <v>-436800</v>
      </c>
      <c r="I273" s="19"/>
    </row>
    <row r="274" spans="1:9">
      <c r="A274" s="104" t="s">
        <v>362</v>
      </c>
      <c r="B274" s="101">
        <v>1</v>
      </c>
      <c r="C274" s="102">
        <v>43218</v>
      </c>
      <c r="D274" s="103">
        <v>1450</v>
      </c>
      <c r="E274" s="75">
        <v>43252</v>
      </c>
      <c r="F274" s="13">
        <v>43231</v>
      </c>
      <c r="G274" s="76">
        <f t="shared" si="8"/>
        <v>-21</v>
      </c>
      <c r="H274" s="77">
        <f t="shared" si="9"/>
        <v>-30450</v>
      </c>
      <c r="I274" s="19"/>
    </row>
    <row r="275" spans="1:9">
      <c r="A275" s="100" t="s">
        <v>363</v>
      </c>
      <c r="B275" s="101">
        <v>1</v>
      </c>
      <c r="C275" s="102">
        <v>43228</v>
      </c>
      <c r="D275" s="103">
        <v>350</v>
      </c>
      <c r="E275" s="75">
        <v>43260</v>
      </c>
      <c r="F275" s="13">
        <v>43236</v>
      </c>
      <c r="G275" s="76">
        <f t="shared" si="8"/>
        <v>-24</v>
      </c>
      <c r="H275" s="77">
        <f t="shared" si="9"/>
        <v>-8400</v>
      </c>
      <c r="I275" s="19"/>
    </row>
    <row r="276" spans="1:9">
      <c r="A276" s="97" t="s">
        <v>75</v>
      </c>
      <c r="B276" s="98" t="s">
        <v>364</v>
      </c>
      <c r="C276" s="99">
        <v>43180</v>
      </c>
      <c r="D276" s="9">
        <v>3490</v>
      </c>
      <c r="E276" s="75">
        <v>43210</v>
      </c>
      <c r="F276" s="13">
        <v>43200</v>
      </c>
      <c r="G276" s="76">
        <f t="shared" si="8"/>
        <v>-10</v>
      </c>
      <c r="H276" s="77">
        <f t="shared" si="9"/>
        <v>-34900</v>
      </c>
      <c r="I276" s="19"/>
    </row>
    <row r="277" spans="1:9">
      <c r="A277" s="97" t="s">
        <v>75</v>
      </c>
      <c r="B277" s="98" t="s">
        <v>365</v>
      </c>
      <c r="C277" s="99">
        <v>43206</v>
      </c>
      <c r="D277" s="9">
        <v>3490</v>
      </c>
      <c r="E277" s="75">
        <v>43236</v>
      </c>
      <c r="F277" s="13">
        <v>43238</v>
      </c>
      <c r="G277" s="76">
        <f t="shared" si="8"/>
        <v>2</v>
      </c>
      <c r="H277" s="77">
        <f t="shared" si="9"/>
        <v>6980</v>
      </c>
      <c r="I277" s="19"/>
    </row>
    <row r="278" spans="1:9">
      <c r="A278" s="97" t="s">
        <v>75</v>
      </c>
      <c r="B278" s="98" t="s">
        <v>366</v>
      </c>
      <c r="C278" s="99">
        <v>43233</v>
      </c>
      <c r="D278" s="9">
        <v>3490</v>
      </c>
      <c r="E278" s="75">
        <v>43265</v>
      </c>
      <c r="F278" s="13">
        <v>43248</v>
      </c>
      <c r="G278" s="76">
        <f t="shared" si="8"/>
        <v>-17</v>
      </c>
      <c r="H278" s="77">
        <f t="shared" si="9"/>
        <v>-59330</v>
      </c>
      <c r="I278" s="19"/>
    </row>
    <row r="279" spans="1:9">
      <c r="A279" s="97" t="s">
        <v>76</v>
      </c>
      <c r="B279" s="98" t="s">
        <v>367</v>
      </c>
      <c r="C279" s="99">
        <v>43189</v>
      </c>
      <c r="D279" s="9">
        <v>2219.15</v>
      </c>
      <c r="E279" s="75">
        <v>43219</v>
      </c>
      <c r="F279" s="13">
        <v>43195</v>
      </c>
      <c r="G279" s="76">
        <f t="shared" si="8"/>
        <v>-24</v>
      </c>
      <c r="H279" s="77">
        <f t="shared" si="9"/>
        <v>-53259.600000000006</v>
      </c>
      <c r="I279" s="19"/>
    </row>
    <row r="280" spans="1:9">
      <c r="A280" s="97" t="s">
        <v>76</v>
      </c>
      <c r="B280" s="98" t="s">
        <v>368</v>
      </c>
      <c r="C280" s="99">
        <v>43251</v>
      </c>
      <c r="D280" s="9">
        <v>2193.1799999999998</v>
      </c>
      <c r="E280" s="75">
        <v>43285</v>
      </c>
      <c r="F280" s="87">
        <v>43258</v>
      </c>
      <c r="G280" s="76">
        <f t="shared" si="8"/>
        <v>-27</v>
      </c>
      <c r="H280" s="77">
        <f t="shared" si="9"/>
        <v>-59215.859999999993</v>
      </c>
      <c r="I280" s="19"/>
    </row>
    <row r="281" spans="1:9" ht="22.8">
      <c r="A281" s="97" t="s">
        <v>77</v>
      </c>
      <c r="B281" s="98" t="s">
        <v>322</v>
      </c>
      <c r="C281" s="99">
        <v>43158</v>
      </c>
      <c r="D281" s="9">
        <v>4688</v>
      </c>
      <c r="E281" s="75">
        <v>43196</v>
      </c>
      <c r="F281" s="13">
        <v>43209</v>
      </c>
      <c r="G281" s="76">
        <f t="shared" si="8"/>
        <v>13</v>
      </c>
      <c r="H281" s="77">
        <f t="shared" si="9"/>
        <v>60944</v>
      </c>
      <c r="I281" s="19"/>
    </row>
    <row r="282" spans="1:9" ht="22.8">
      <c r="A282" s="97" t="s">
        <v>77</v>
      </c>
      <c r="B282" s="98" t="s">
        <v>34</v>
      </c>
      <c r="C282" s="99">
        <v>43193</v>
      </c>
      <c r="D282" s="9">
        <v>4688</v>
      </c>
      <c r="E282" s="75">
        <v>43231</v>
      </c>
      <c r="F282" s="13">
        <v>43209</v>
      </c>
      <c r="G282" s="76">
        <f t="shared" si="8"/>
        <v>-22</v>
      </c>
      <c r="H282" s="77">
        <f t="shared" si="9"/>
        <v>-103136</v>
      </c>
      <c r="I282" s="19"/>
    </row>
    <row r="283" spans="1:9" ht="22.8">
      <c r="A283" s="97" t="s">
        <v>77</v>
      </c>
      <c r="B283" s="98" t="s">
        <v>323</v>
      </c>
      <c r="C283" s="99">
        <v>43222</v>
      </c>
      <c r="D283" s="9">
        <v>4688</v>
      </c>
      <c r="E283" s="75">
        <v>43264</v>
      </c>
      <c r="F283" s="13">
        <v>43248</v>
      </c>
      <c r="G283" s="76">
        <f t="shared" si="8"/>
        <v>-16</v>
      </c>
      <c r="H283" s="77">
        <f t="shared" si="9"/>
        <v>-75008</v>
      </c>
      <c r="I283" s="19"/>
    </row>
    <row r="284" spans="1:9" ht="22.8">
      <c r="A284" s="97" t="s">
        <v>77</v>
      </c>
      <c r="B284" s="98" t="s">
        <v>369</v>
      </c>
      <c r="C284" s="99">
        <v>43256</v>
      </c>
      <c r="D284" s="9">
        <v>4688</v>
      </c>
      <c r="E284" s="75">
        <v>43287</v>
      </c>
      <c r="F284" s="13">
        <v>43264</v>
      </c>
      <c r="G284" s="76">
        <f t="shared" si="8"/>
        <v>-23</v>
      </c>
      <c r="H284" s="77">
        <f t="shared" si="9"/>
        <v>-107824</v>
      </c>
      <c r="I284" s="19"/>
    </row>
    <row r="285" spans="1:9">
      <c r="A285" s="100" t="s">
        <v>370</v>
      </c>
      <c r="B285" s="101">
        <v>1</v>
      </c>
      <c r="C285" s="102">
        <v>43196</v>
      </c>
      <c r="D285" s="103">
        <v>1450</v>
      </c>
      <c r="E285" s="75">
        <v>43236</v>
      </c>
      <c r="F285" s="13">
        <v>43213</v>
      </c>
      <c r="G285" s="76">
        <f t="shared" si="8"/>
        <v>-23</v>
      </c>
      <c r="H285" s="77">
        <f t="shared" si="9"/>
        <v>-33350</v>
      </c>
      <c r="I285" s="19"/>
    </row>
    <row r="286" spans="1:9">
      <c r="A286" s="97" t="s">
        <v>78</v>
      </c>
      <c r="B286" s="98" t="s">
        <v>371</v>
      </c>
      <c r="C286" s="99">
        <v>43196</v>
      </c>
      <c r="D286" s="9">
        <v>628.08000000000004</v>
      </c>
      <c r="E286" s="75">
        <v>43229</v>
      </c>
      <c r="F286" s="13">
        <v>43209</v>
      </c>
      <c r="G286" s="76">
        <f t="shared" si="8"/>
        <v>-20</v>
      </c>
      <c r="H286" s="77">
        <f t="shared" si="9"/>
        <v>-12561.6</v>
      </c>
      <c r="I286" s="19"/>
    </row>
    <row r="287" spans="1:9">
      <c r="A287" s="97" t="s">
        <v>78</v>
      </c>
      <c r="B287" s="98" t="s">
        <v>82</v>
      </c>
      <c r="C287" s="99">
        <v>43238</v>
      </c>
      <c r="D287" s="9">
        <v>837.44</v>
      </c>
      <c r="E287" s="75">
        <v>43268</v>
      </c>
      <c r="F287" s="13">
        <v>43264</v>
      </c>
      <c r="G287" s="76">
        <f t="shared" si="8"/>
        <v>-4</v>
      </c>
      <c r="H287" s="77">
        <f t="shared" si="9"/>
        <v>-3349.76</v>
      </c>
      <c r="I287" s="19"/>
    </row>
    <row r="288" spans="1:9">
      <c r="A288" s="97" t="s">
        <v>78</v>
      </c>
      <c r="B288" s="98" t="s">
        <v>372</v>
      </c>
      <c r="C288" s="99">
        <v>43259</v>
      </c>
      <c r="D288" s="9">
        <v>837.44</v>
      </c>
      <c r="E288" s="75">
        <v>43289</v>
      </c>
      <c r="F288" s="13">
        <v>43277</v>
      </c>
      <c r="G288" s="76">
        <f t="shared" si="8"/>
        <v>-12</v>
      </c>
      <c r="H288" s="77">
        <f t="shared" si="9"/>
        <v>-10049.280000000001</v>
      </c>
      <c r="I288" s="19"/>
    </row>
    <row r="289" spans="1:9">
      <c r="A289" s="97" t="s">
        <v>79</v>
      </c>
      <c r="B289" s="98" t="s">
        <v>373</v>
      </c>
      <c r="C289" s="99">
        <v>43190</v>
      </c>
      <c r="D289" s="9">
        <v>3552.16</v>
      </c>
      <c r="E289" s="75">
        <v>43223</v>
      </c>
      <c r="F289" s="91">
        <v>43200</v>
      </c>
      <c r="G289" s="76">
        <f t="shared" si="8"/>
        <v>-23</v>
      </c>
      <c r="H289" s="77">
        <f t="shared" si="9"/>
        <v>-81699.679999999993</v>
      </c>
      <c r="I289" s="20"/>
    </row>
    <row r="290" spans="1:9">
      <c r="A290" s="97" t="s">
        <v>79</v>
      </c>
      <c r="B290" s="98" t="s">
        <v>374</v>
      </c>
      <c r="C290" s="99">
        <v>43222</v>
      </c>
      <c r="D290" s="9">
        <v>3552.16</v>
      </c>
      <c r="E290" s="75">
        <v>43253</v>
      </c>
      <c r="F290" s="13">
        <v>43248</v>
      </c>
      <c r="G290" s="76">
        <f t="shared" si="8"/>
        <v>-5</v>
      </c>
      <c r="H290" s="77">
        <f t="shared" si="9"/>
        <v>-17760.8</v>
      </c>
      <c r="I290" s="19"/>
    </row>
    <row r="291" spans="1:9">
      <c r="A291" s="97" t="s">
        <v>79</v>
      </c>
      <c r="B291" s="98" t="s">
        <v>375</v>
      </c>
      <c r="C291" s="99">
        <v>43248</v>
      </c>
      <c r="D291" s="9">
        <v>3552.16</v>
      </c>
      <c r="E291" s="75">
        <v>43278</v>
      </c>
      <c r="F291" s="13">
        <v>43264</v>
      </c>
      <c r="G291" s="76">
        <f t="shared" si="8"/>
        <v>-14</v>
      </c>
      <c r="H291" s="77">
        <f t="shared" si="9"/>
        <v>-49730.239999999998</v>
      </c>
      <c r="I291" s="19"/>
    </row>
    <row r="292" spans="1:9">
      <c r="A292" s="97" t="s">
        <v>80</v>
      </c>
      <c r="B292" s="98" t="s">
        <v>285</v>
      </c>
      <c r="C292" s="99">
        <v>43194</v>
      </c>
      <c r="D292" s="9">
        <v>4142</v>
      </c>
      <c r="E292" s="75">
        <v>43225</v>
      </c>
      <c r="F292" s="13">
        <v>43209</v>
      </c>
      <c r="G292" s="76">
        <f t="shared" si="8"/>
        <v>-16</v>
      </c>
      <c r="H292" s="77">
        <f t="shared" si="9"/>
        <v>-66272</v>
      </c>
      <c r="I292" s="19"/>
    </row>
    <row r="293" spans="1:9">
      <c r="A293" s="97" t="s">
        <v>80</v>
      </c>
      <c r="B293" s="98" t="s">
        <v>369</v>
      </c>
      <c r="C293" s="99">
        <v>43217</v>
      </c>
      <c r="D293" s="9">
        <v>3313.6</v>
      </c>
      <c r="E293" s="75">
        <v>43252</v>
      </c>
      <c r="F293" s="13">
        <v>43238</v>
      </c>
      <c r="G293" s="76">
        <f t="shared" si="8"/>
        <v>-14</v>
      </c>
      <c r="H293" s="77">
        <f t="shared" si="9"/>
        <v>-46390.400000000001</v>
      </c>
      <c r="I293" s="19"/>
    </row>
    <row r="294" spans="1:9">
      <c r="A294" s="97" t="s">
        <v>80</v>
      </c>
      <c r="B294" s="98" t="s">
        <v>376</v>
      </c>
      <c r="C294" s="99">
        <v>43251</v>
      </c>
      <c r="D294" s="9">
        <v>3313.6</v>
      </c>
      <c r="E294" s="75">
        <v>43282</v>
      </c>
      <c r="F294" s="13">
        <v>43264</v>
      </c>
      <c r="G294" s="76">
        <f t="shared" si="8"/>
        <v>-18</v>
      </c>
      <c r="H294" s="77">
        <f t="shared" si="9"/>
        <v>-59644.799999999996</v>
      </c>
      <c r="I294" s="19"/>
    </row>
    <row r="295" spans="1:9">
      <c r="A295" s="97" t="s">
        <v>81</v>
      </c>
      <c r="B295" s="98" t="s">
        <v>10</v>
      </c>
      <c r="C295" s="99">
        <v>43190</v>
      </c>
      <c r="D295" s="9">
        <v>5208.3500000000004</v>
      </c>
      <c r="E295" s="75">
        <v>43264</v>
      </c>
      <c r="F295" s="13">
        <v>43248</v>
      </c>
      <c r="G295" s="76">
        <f t="shared" si="8"/>
        <v>-16</v>
      </c>
      <c r="H295" s="77">
        <f t="shared" si="9"/>
        <v>-83333.600000000006</v>
      </c>
      <c r="I295" s="19"/>
    </row>
    <row r="296" spans="1:9">
      <c r="A296" s="97" t="s">
        <v>81</v>
      </c>
      <c r="B296" s="98" t="s">
        <v>377</v>
      </c>
      <c r="C296" s="99">
        <v>43220</v>
      </c>
      <c r="D296" s="9">
        <v>4166.68</v>
      </c>
      <c r="E296" s="75">
        <v>43294</v>
      </c>
      <c r="F296" s="13">
        <v>43277</v>
      </c>
      <c r="G296" s="76">
        <f t="shared" si="8"/>
        <v>-17</v>
      </c>
      <c r="H296" s="77">
        <f t="shared" si="9"/>
        <v>-70833.56</v>
      </c>
      <c r="I296" s="19"/>
    </row>
    <row r="297" spans="1:9">
      <c r="A297" s="100" t="s">
        <v>378</v>
      </c>
      <c r="B297" s="101">
        <v>1</v>
      </c>
      <c r="C297" s="102">
        <v>43193</v>
      </c>
      <c r="D297" s="103">
        <v>400</v>
      </c>
      <c r="E297" s="75">
        <v>43223</v>
      </c>
      <c r="F297" s="13">
        <v>43206</v>
      </c>
      <c r="G297" s="76">
        <f t="shared" si="8"/>
        <v>-17</v>
      </c>
      <c r="H297" s="77">
        <f t="shared" si="9"/>
        <v>-6800</v>
      </c>
      <c r="I297" s="19"/>
    </row>
    <row r="298" spans="1:9">
      <c r="A298" s="105" t="s">
        <v>379</v>
      </c>
      <c r="B298" s="106">
        <v>158862831</v>
      </c>
      <c r="C298" s="102">
        <v>43241</v>
      </c>
      <c r="D298" s="103">
        <v>24480.86</v>
      </c>
      <c r="E298" s="75">
        <v>43271</v>
      </c>
      <c r="F298" s="86">
        <v>43257</v>
      </c>
      <c r="G298" s="76">
        <f t="shared" si="8"/>
        <v>-14</v>
      </c>
      <c r="H298" s="77">
        <f t="shared" si="9"/>
        <v>-342732.04000000004</v>
      </c>
      <c r="I298" s="20"/>
    </row>
    <row r="299" spans="1:9" ht="22.8">
      <c r="A299" s="97" t="s">
        <v>380</v>
      </c>
      <c r="B299" s="98" t="s">
        <v>381</v>
      </c>
      <c r="C299" s="99">
        <v>43228</v>
      </c>
      <c r="D299" s="9">
        <v>21600</v>
      </c>
      <c r="E299" s="75">
        <v>43258</v>
      </c>
      <c r="F299" s="13">
        <v>43250</v>
      </c>
      <c r="G299" s="76">
        <f t="shared" si="8"/>
        <v>-8</v>
      </c>
      <c r="H299" s="77">
        <f t="shared" si="9"/>
        <v>-172800</v>
      </c>
      <c r="I299" s="19"/>
    </row>
    <row r="300" spans="1:9">
      <c r="A300" s="100" t="s">
        <v>382</v>
      </c>
      <c r="B300" s="101">
        <v>1</v>
      </c>
      <c r="C300" s="102">
        <v>43188</v>
      </c>
      <c r="D300" s="103">
        <v>400</v>
      </c>
      <c r="E300" s="75">
        <v>43223</v>
      </c>
      <c r="F300" s="13">
        <v>43206</v>
      </c>
      <c r="G300" s="76">
        <f t="shared" si="8"/>
        <v>-17</v>
      </c>
      <c r="H300" s="77">
        <f t="shared" si="9"/>
        <v>-6800</v>
      </c>
      <c r="I300" s="19"/>
    </row>
    <row r="301" spans="1:9">
      <c r="A301" s="100" t="s">
        <v>383</v>
      </c>
      <c r="B301" s="101">
        <v>1</v>
      </c>
      <c r="C301" s="102">
        <v>43203</v>
      </c>
      <c r="D301" s="103">
        <v>120</v>
      </c>
      <c r="E301" s="75">
        <v>43244</v>
      </c>
      <c r="F301" s="13">
        <v>43228</v>
      </c>
      <c r="G301" s="76">
        <f t="shared" ref="G301:G307" si="10">+F301-E301</f>
        <v>-16</v>
      </c>
      <c r="H301" s="77">
        <f t="shared" ref="H301:H307" si="11">+G301*D301</f>
        <v>-1920</v>
      </c>
      <c r="I301" s="19"/>
    </row>
    <row r="302" spans="1:9">
      <c r="A302" s="100" t="s">
        <v>384</v>
      </c>
      <c r="B302" s="101">
        <v>1</v>
      </c>
      <c r="C302" s="102">
        <v>43203</v>
      </c>
      <c r="D302" s="103">
        <v>120</v>
      </c>
      <c r="E302" s="75">
        <v>43244</v>
      </c>
      <c r="F302" s="13">
        <v>43228</v>
      </c>
      <c r="G302" s="76">
        <f t="shared" si="10"/>
        <v>-16</v>
      </c>
      <c r="H302" s="77">
        <f t="shared" si="11"/>
        <v>-1920</v>
      </c>
      <c r="I302" s="19"/>
    </row>
    <row r="303" spans="1:9">
      <c r="A303" s="97" t="s">
        <v>83</v>
      </c>
      <c r="B303" s="98" t="s">
        <v>385</v>
      </c>
      <c r="C303" s="99">
        <v>43220</v>
      </c>
      <c r="D303" s="9">
        <v>4726.25</v>
      </c>
      <c r="E303" s="75">
        <v>43267</v>
      </c>
      <c r="F303" s="13">
        <v>43248</v>
      </c>
      <c r="G303" s="76">
        <f t="shared" si="10"/>
        <v>-19</v>
      </c>
      <c r="H303" s="77">
        <f t="shared" si="11"/>
        <v>-89798.75</v>
      </c>
      <c r="I303" s="19"/>
    </row>
    <row r="304" spans="1:9">
      <c r="A304" s="97" t="s">
        <v>84</v>
      </c>
      <c r="B304" s="98" t="s">
        <v>386</v>
      </c>
      <c r="C304" s="99">
        <v>43223</v>
      </c>
      <c r="D304" s="9">
        <v>10959.33</v>
      </c>
      <c r="E304" s="75">
        <v>43259</v>
      </c>
      <c r="F304" s="13">
        <v>43231</v>
      </c>
      <c r="G304" s="76">
        <f t="shared" si="10"/>
        <v>-28</v>
      </c>
      <c r="H304" s="77">
        <f t="shared" si="11"/>
        <v>-306861.24</v>
      </c>
      <c r="I304" s="19"/>
    </row>
    <row r="305" spans="1:9">
      <c r="A305" s="97" t="s">
        <v>84</v>
      </c>
      <c r="B305" s="98" t="s">
        <v>387</v>
      </c>
      <c r="C305" s="99">
        <v>43243</v>
      </c>
      <c r="D305" s="9">
        <v>680</v>
      </c>
      <c r="E305" s="75">
        <v>43275</v>
      </c>
      <c r="F305" s="13">
        <v>43257</v>
      </c>
      <c r="G305" s="76">
        <f t="shared" si="10"/>
        <v>-18</v>
      </c>
      <c r="H305" s="77">
        <f t="shared" si="11"/>
        <v>-12240</v>
      </c>
      <c r="I305" s="19"/>
    </row>
    <row r="306" spans="1:9">
      <c r="A306" s="97" t="s">
        <v>84</v>
      </c>
      <c r="B306" s="98" t="s">
        <v>388</v>
      </c>
      <c r="C306" s="99">
        <v>43243</v>
      </c>
      <c r="D306" s="9">
        <v>341.52</v>
      </c>
      <c r="E306" s="75">
        <v>43275</v>
      </c>
      <c r="F306" s="13">
        <v>43257</v>
      </c>
      <c r="G306" s="76">
        <f t="shared" si="10"/>
        <v>-18</v>
      </c>
      <c r="H306" s="77">
        <f t="shared" si="11"/>
        <v>-6147.36</v>
      </c>
      <c r="I306" s="19"/>
    </row>
    <row r="307" spans="1:9">
      <c r="A307" s="105" t="s">
        <v>85</v>
      </c>
      <c r="B307" s="106">
        <v>13</v>
      </c>
      <c r="C307" s="102">
        <v>43185</v>
      </c>
      <c r="D307" s="103">
        <v>1160.97</v>
      </c>
      <c r="E307" s="75">
        <v>43216</v>
      </c>
      <c r="F307" s="13">
        <v>43209</v>
      </c>
      <c r="G307" s="76">
        <f t="shared" si="10"/>
        <v>-7</v>
      </c>
      <c r="H307" s="77">
        <f t="shared" si="11"/>
        <v>-8126.79</v>
      </c>
      <c r="I307" s="19"/>
    </row>
    <row r="308" spans="1:9" ht="15" thickBot="1">
      <c r="B308" s="16" t="s">
        <v>87</v>
      </c>
      <c r="D308" s="15">
        <f>SUM(D9:D307)</f>
        <v>1162977.6400000011</v>
      </c>
      <c r="E308" s="14"/>
      <c r="G308" s="10"/>
      <c r="H308" s="24">
        <f>SUM(H9:H307)</f>
        <v>-14277959.260000004</v>
      </c>
    </row>
    <row r="309" spans="1:9" ht="15" thickBot="1">
      <c r="D309" s="18" t="s">
        <v>88</v>
      </c>
      <c r="E309" s="17"/>
      <c r="H309" s="11">
        <f>+H308/D308</f>
        <v>-12.277071173956527</v>
      </c>
    </row>
    <row r="310" spans="1:9">
      <c r="E310" s="14"/>
    </row>
    <row r="311" spans="1:9">
      <c r="E311" s="14"/>
    </row>
    <row r="312" spans="1:9">
      <c r="E312" s="14"/>
    </row>
    <row r="313" spans="1:9">
      <c r="E313" s="14"/>
    </row>
    <row r="314" spans="1:9">
      <c r="E314" s="14"/>
    </row>
    <row r="315" spans="1:9">
      <c r="E315" s="14"/>
    </row>
    <row r="316" spans="1:9">
      <c r="E316" s="14"/>
    </row>
    <row r="317" spans="1:9">
      <c r="E317" s="14"/>
    </row>
    <row r="318" spans="1:9">
      <c r="E318" s="14"/>
    </row>
    <row r="319" spans="1:9">
      <c r="E319" s="14"/>
    </row>
    <row r="320" spans="1:9">
      <c r="E320" s="14"/>
    </row>
    <row r="321" spans="5:5">
      <c r="E321" s="14"/>
    </row>
    <row r="322" spans="5:5">
      <c r="E322" s="14"/>
    </row>
    <row r="323" spans="5:5">
      <c r="E323" s="14"/>
    </row>
    <row r="324" spans="5:5">
      <c r="E324" s="14"/>
    </row>
    <row r="325" spans="5:5">
      <c r="E325" s="14"/>
    </row>
    <row r="326" spans="5:5">
      <c r="E326" s="14"/>
    </row>
    <row r="327" spans="5:5">
      <c r="E327" s="14"/>
    </row>
    <row r="328" spans="5:5">
      <c r="E328" s="14"/>
    </row>
    <row r="329" spans="5:5">
      <c r="E329" s="14"/>
    </row>
    <row r="330" spans="5:5">
      <c r="E330" s="14"/>
    </row>
    <row r="331" spans="5:5">
      <c r="E331" s="14"/>
    </row>
    <row r="332" spans="5:5">
      <c r="E332" s="14"/>
    </row>
    <row r="333" spans="5:5">
      <c r="E333" s="14"/>
    </row>
    <row r="334" spans="5:5">
      <c r="E334" s="14"/>
    </row>
    <row r="335" spans="5:5">
      <c r="E335" s="14"/>
    </row>
    <row r="336" spans="5:5">
      <c r="E336" s="14"/>
    </row>
    <row r="337" spans="5:5">
      <c r="E337" s="14"/>
    </row>
    <row r="338" spans="5:5">
      <c r="E338" s="14"/>
    </row>
    <row r="339" spans="5:5">
      <c r="E339" s="14"/>
    </row>
    <row r="340" spans="5:5">
      <c r="E340" s="14"/>
    </row>
    <row r="341" spans="5:5">
      <c r="E341" s="14"/>
    </row>
    <row r="342" spans="5:5">
      <c r="E342" s="14"/>
    </row>
    <row r="343" spans="5:5">
      <c r="E343" s="14"/>
    </row>
    <row r="344" spans="5:5">
      <c r="E344" s="14"/>
    </row>
    <row r="345" spans="5:5">
      <c r="E345" s="14"/>
    </row>
    <row r="346" spans="5:5">
      <c r="E346" s="14"/>
    </row>
    <row r="347" spans="5:5">
      <c r="E347" s="14"/>
    </row>
    <row r="348" spans="5:5">
      <c r="E348" s="14"/>
    </row>
    <row r="349" spans="5:5">
      <c r="E349" s="14"/>
    </row>
    <row r="350" spans="5:5">
      <c r="E350" s="14"/>
    </row>
    <row r="351" spans="5:5">
      <c r="E351" s="14"/>
    </row>
    <row r="352" spans="5:5">
      <c r="E352" s="14"/>
    </row>
    <row r="353" spans="5:5">
      <c r="E353" s="14"/>
    </row>
    <row r="354" spans="5:5">
      <c r="E354" s="14"/>
    </row>
    <row r="355" spans="5:5">
      <c r="E355" s="14"/>
    </row>
    <row r="356" spans="5:5">
      <c r="E356" s="14"/>
    </row>
    <row r="357" spans="5:5">
      <c r="E357" s="14"/>
    </row>
    <row r="358" spans="5:5">
      <c r="E358" s="14"/>
    </row>
    <row r="359" spans="5:5">
      <c r="E359" s="14"/>
    </row>
    <row r="360" spans="5:5">
      <c r="E360" s="14"/>
    </row>
    <row r="361" spans="5:5">
      <c r="E361" s="14"/>
    </row>
    <row r="362" spans="5:5">
      <c r="E362" s="14"/>
    </row>
    <row r="363" spans="5:5">
      <c r="E363" s="14"/>
    </row>
    <row r="364" spans="5:5">
      <c r="E364" s="14"/>
    </row>
    <row r="365" spans="5:5">
      <c r="E365" s="14"/>
    </row>
    <row r="366" spans="5:5">
      <c r="E366" s="14"/>
    </row>
    <row r="367" spans="5:5">
      <c r="E367" s="14"/>
    </row>
    <row r="368" spans="5:5">
      <c r="E368" s="14"/>
    </row>
    <row r="369" spans="5:5">
      <c r="E369" s="14"/>
    </row>
    <row r="370" spans="5:5">
      <c r="E370" s="14"/>
    </row>
    <row r="371" spans="5:5">
      <c r="E371" s="14"/>
    </row>
    <row r="372" spans="5:5">
      <c r="E372" s="14"/>
    </row>
    <row r="373" spans="5:5">
      <c r="E373" s="14"/>
    </row>
    <row r="374" spans="5:5">
      <c r="E374" s="14"/>
    </row>
    <row r="375" spans="5:5">
      <c r="E375" s="14"/>
    </row>
    <row r="376" spans="5:5">
      <c r="E376" s="14"/>
    </row>
    <row r="377" spans="5:5">
      <c r="E377" s="14"/>
    </row>
    <row r="378" spans="5:5">
      <c r="E378" s="14"/>
    </row>
    <row r="379" spans="5:5">
      <c r="E379" s="14"/>
    </row>
    <row r="380" spans="5:5">
      <c r="E380" s="14"/>
    </row>
    <row r="381" spans="5:5">
      <c r="E381" s="14"/>
    </row>
    <row r="382" spans="5:5">
      <c r="E382" s="14"/>
    </row>
    <row r="383" spans="5:5">
      <c r="E383" s="14"/>
    </row>
    <row r="384" spans="5:5">
      <c r="E384" s="14"/>
    </row>
    <row r="385" spans="5:5">
      <c r="E385" s="14"/>
    </row>
    <row r="386" spans="5:5">
      <c r="E386" s="14"/>
    </row>
    <row r="387" spans="5:5">
      <c r="E387" s="14"/>
    </row>
    <row r="388" spans="5:5">
      <c r="E388" s="14"/>
    </row>
    <row r="389" spans="5:5">
      <c r="E389" s="14"/>
    </row>
    <row r="390" spans="5:5">
      <c r="E390" s="14"/>
    </row>
    <row r="391" spans="5:5">
      <c r="E391" s="14"/>
    </row>
    <row r="392" spans="5:5">
      <c r="E392" s="14"/>
    </row>
    <row r="393" spans="5:5">
      <c r="E393" s="14"/>
    </row>
    <row r="394" spans="5:5">
      <c r="E394" s="14"/>
    </row>
    <row r="395" spans="5:5">
      <c r="E395" s="14"/>
    </row>
    <row r="396" spans="5:5">
      <c r="E396" s="14"/>
    </row>
    <row r="397" spans="5:5">
      <c r="E397" s="14"/>
    </row>
    <row r="398" spans="5:5">
      <c r="E398" s="14"/>
    </row>
    <row r="399" spans="5:5">
      <c r="E399" s="14"/>
    </row>
    <row r="400" spans="5:5">
      <c r="E400" s="14"/>
    </row>
    <row r="401" spans="5:5">
      <c r="E401" s="14"/>
    </row>
    <row r="402" spans="5:5">
      <c r="E402" s="14"/>
    </row>
    <row r="403" spans="5:5">
      <c r="E403" s="14"/>
    </row>
    <row r="404" spans="5:5">
      <c r="E404" s="14"/>
    </row>
    <row r="405" spans="5:5">
      <c r="E405" s="14"/>
    </row>
    <row r="406" spans="5:5">
      <c r="E406" s="14"/>
    </row>
    <row r="407" spans="5:5">
      <c r="E407" s="14"/>
    </row>
    <row r="408" spans="5:5">
      <c r="E408" s="14"/>
    </row>
    <row r="409" spans="5:5">
      <c r="E409" s="14"/>
    </row>
    <row r="410" spans="5:5">
      <c r="E410" s="14"/>
    </row>
    <row r="411" spans="5:5">
      <c r="E411" s="14"/>
    </row>
    <row r="412" spans="5:5">
      <c r="E412" s="14"/>
    </row>
    <row r="413" spans="5:5">
      <c r="E413" s="14"/>
    </row>
    <row r="414" spans="5:5">
      <c r="E414" s="14"/>
    </row>
    <row r="415" spans="5:5">
      <c r="E415" s="14"/>
    </row>
    <row r="416" spans="5:5">
      <c r="E416" s="14"/>
    </row>
    <row r="417" spans="5:5">
      <c r="E417" s="14"/>
    </row>
    <row r="418" spans="5:5">
      <c r="E418" s="14"/>
    </row>
    <row r="419" spans="5:5">
      <c r="E419" s="14"/>
    </row>
    <row r="420" spans="5:5">
      <c r="E420" s="14"/>
    </row>
    <row r="421" spans="5:5">
      <c r="E421" s="14"/>
    </row>
    <row r="422" spans="5:5">
      <c r="E422" s="14"/>
    </row>
    <row r="423" spans="5:5">
      <c r="E423" s="14"/>
    </row>
    <row r="424" spans="5:5">
      <c r="E424" s="14"/>
    </row>
    <row r="425" spans="5:5">
      <c r="E425" s="14"/>
    </row>
    <row r="426" spans="5:5">
      <c r="E426" s="14"/>
    </row>
    <row r="427" spans="5:5">
      <c r="E427" s="14"/>
    </row>
    <row r="428" spans="5:5">
      <c r="E428" s="14"/>
    </row>
    <row r="429" spans="5:5">
      <c r="E429" s="14"/>
    </row>
    <row r="430" spans="5:5">
      <c r="E430" s="14"/>
    </row>
    <row r="431" spans="5:5">
      <c r="E431" s="14"/>
    </row>
    <row r="432" spans="5:5">
      <c r="E432" s="14"/>
    </row>
    <row r="433" spans="5:5">
      <c r="E433" s="14"/>
    </row>
    <row r="434" spans="5:5">
      <c r="E434" s="14"/>
    </row>
    <row r="435" spans="5:5">
      <c r="E435" s="14"/>
    </row>
    <row r="436" spans="5:5">
      <c r="E436" s="14"/>
    </row>
    <row r="437" spans="5:5">
      <c r="E437" s="14"/>
    </row>
    <row r="438" spans="5:5">
      <c r="E438" s="14"/>
    </row>
    <row r="439" spans="5:5">
      <c r="E439" s="14"/>
    </row>
    <row r="440" spans="5:5">
      <c r="E440" s="14"/>
    </row>
    <row r="441" spans="5:5">
      <c r="E441" s="14"/>
    </row>
    <row r="442" spans="5:5">
      <c r="E442" s="14"/>
    </row>
    <row r="443" spans="5:5">
      <c r="E443" s="14"/>
    </row>
  </sheetData>
  <mergeCells count="3">
    <mergeCell ref="B1:G1"/>
    <mergeCell ref="A2:H2"/>
    <mergeCell ref="A3:H5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3"/>
  <sheetViews>
    <sheetView tabSelected="1" topLeftCell="B1" workbookViewId="0">
      <selection activeCell="H1" sqref="H1"/>
    </sheetView>
  </sheetViews>
  <sheetFormatPr defaultRowHeight="14.4"/>
  <cols>
    <col min="1" max="1" width="21.88671875" customWidth="1"/>
    <col min="2" max="2" width="25.77734375" customWidth="1"/>
    <col min="3" max="3" width="25.77734375" style="12" customWidth="1"/>
    <col min="4" max="4" width="25.77734375" customWidth="1"/>
    <col min="5" max="6" width="25.77734375" style="12" customWidth="1"/>
    <col min="7" max="7" width="11.5546875" customWidth="1"/>
    <col min="8" max="8" width="13.5546875" customWidth="1"/>
  </cols>
  <sheetData>
    <row r="1" spans="1:8" ht="133.80000000000001" customHeight="1">
      <c r="A1" s="107"/>
      <c r="B1" s="116" t="s">
        <v>395</v>
      </c>
      <c r="C1" s="117"/>
      <c r="D1" s="117"/>
      <c r="E1" s="117"/>
      <c r="F1" s="117"/>
      <c r="G1" s="117"/>
      <c r="H1" s="108"/>
    </row>
    <row r="2" spans="1:8" ht="21">
      <c r="A2" s="107"/>
      <c r="B2" s="107"/>
      <c r="C2" s="108"/>
      <c r="D2" s="108"/>
      <c r="E2" s="108"/>
      <c r="F2" s="108"/>
      <c r="G2" s="108"/>
      <c r="H2" s="108"/>
    </row>
    <row r="3" spans="1:8" ht="15.6">
      <c r="A3" s="120"/>
      <c r="B3" s="121"/>
      <c r="C3" s="121"/>
      <c r="D3" s="121"/>
      <c r="E3" s="121"/>
      <c r="F3" s="121"/>
      <c r="G3" s="121"/>
      <c r="H3" s="121"/>
    </row>
    <row r="4" spans="1:8" ht="60" customHeight="1">
      <c r="A4" s="122" t="s">
        <v>389</v>
      </c>
      <c r="B4" s="122"/>
      <c r="C4" s="122"/>
      <c r="D4" s="122"/>
      <c r="E4" s="122"/>
      <c r="F4" s="122"/>
      <c r="G4" s="122"/>
      <c r="H4" s="122"/>
    </row>
    <row r="5" spans="1:8" ht="14.4" customHeight="1">
      <c r="A5" s="113"/>
      <c r="B5" s="113"/>
      <c r="C5" s="113"/>
      <c r="D5" s="113"/>
      <c r="E5" s="113"/>
      <c r="F5" s="113"/>
      <c r="G5" s="113"/>
      <c r="H5" s="113"/>
    </row>
    <row r="6" spans="1:8" ht="15.6" customHeight="1">
      <c r="A6" s="113"/>
      <c r="B6" s="113"/>
      <c r="C6" s="113"/>
      <c r="D6" s="113"/>
      <c r="E6" s="113"/>
      <c r="F6" s="113"/>
      <c r="G6" s="113"/>
      <c r="H6" s="113"/>
    </row>
    <row r="9" spans="1:8" ht="36" customHeight="1">
      <c r="A9" s="112"/>
      <c r="B9" s="115" t="s">
        <v>390</v>
      </c>
      <c r="C9" s="115" t="s">
        <v>391</v>
      </c>
      <c r="D9" s="115" t="s">
        <v>392</v>
      </c>
      <c r="E9" s="115" t="s">
        <v>393</v>
      </c>
      <c r="F9" s="115" t="s">
        <v>394</v>
      </c>
      <c r="G9" s="10"/>
      <c r="H9" s="24"/>
    </row>
    <row r="10" spans="1:8" ht="30.6" customHeight="1">
      <c r="A10" s="114"/>
      <c r="B10" s="110">
        <v>-13.37</v>
      </c>
      <c r="C10" s="110">
        <v>-13.38</v>
      </c>
      <c r="D10" s="110">
        <v>-15.68</v>
      </c>
      <c r="E10" s="110">
        <v>-16.04</v>
      </c>
      <c r="F10" s="111">
        <v>-14.53</v>
      </c>
    </row>
    <row r="11" spans="1:8">
      <c r="E11" s="14"/>
    </row>
    <row r="12" spans="1:8">
      <c r="E12" s="14"/>
    </row>
    <row r="13" spans="1:8">
      <c r="E13" s="14"/>
    </row>
    <row r="14" spans="1:8">
      <c r="E14" s="14"/>
    </row>
    <row r="15" spans="1:8">
      <c r="E15" s="14"/>
    </row>
    <row r="16" spans="1:8">
      <c r="E16" s="14"/>
    </row>
    <row r="17" spans="1:9">
      <c r="E17" s="14"/>
    </row>
    <row r="18" spans="1:9">
      <c r="E18" s="14"/>
    </row>
    <row r="19" spans="1:9">
      <c r="E19" s="14"/>
    </row>
    <row r="20" spans="1:9">
      <c r="E20" s="14"/>
    </row>
    <row r="21" spans="1:9" s="12" customFormat="1">
      <c r="A21"/>
      <c r="B21"/>
      <c r="D21"/>
      <c r="E21" s="14"/>
      <c r="G21"/>
      <c r="H21"/>
      <c r="I21"/>
    </row>
    <row r="22" spans="1:9" s="12" customFormat="1">
      <c r="A22"/>
      <c r="B22"/>
      <c r="D22"/>
      <c r="E22" s="14"/>
      <c r="G22"/>
      <c r="H22"/>
      <c r="I22"/>
    </row>
    <row r="23" spans="1:9" s="12" customFormat="1">
      <c r="A23"/>
      <c r="B23"/>
      <c r="D23"/>
      <c r="E23" s="14"/>
      <c r="G23"/>
      <c r="H23"/>
      <c r="I23"/>
    </row>
    <row r="24" spans="1:9" s="12" customFormat="1">
      <c r="A24"/>
      <c r="B24"/>
      <c r="D24"/>
      <c r="E24" s="14"/>
      <c r="G24"/>
      <c r="H24"/>
      <c r="I24"/>
    </row>
    <row r="25" spans="1:9" s="12" customFormat="1">
      <c r="A25"/>
      <c r="B25"/>
      <c r="D25"/>
      <c r="E25" s="14"/>
      <c r="G25"/>
      <c r="H25"/>
      <c r="I25"/>
    </row>
    <row r="26" spans="1:9" s="12" customFormat="1">
      <c r="A26"/>
      <c r="B26"/>
      <c r="D26"/>
      <c r="E26" s="14"/>
      <c r="G26"/>
      <c r="H26"/>
      <c r="I26"/>
    </row>
    <row r="27" spans="1:9" s="12" customFormat="1">
      <c r="A27"/>
      <c r="B27"/>
      <c r="D27"/>
      <c r="E27" s="14"/>
      <c r="G27"/>
      <c r="H27"/>
      <c r="I27"/>
    </row>
    <row r="28" spans="1:9" s="12" customFormat="1">
      <c r="A28"/>
      <c r="B28"/>
      <c r="D28"/>
      <c r="E28" s="14"/>
      <c r="G28"/>
      <c r="H28"/>
      <c r="I28"/>
    </row>
    <row r="29" spans="1:9" s="12" customFormat="1">
      <c r="A29"/>
      <c r="B29"/>
      <c r="D29"/>
      <c r="E29" s="14"/>
      <c r="G29"/>
      <c r="H29"/>
      <c r="I29"/>
    </row>
    <row r="30" spans="1:9" s="12" customFormat="1">
      <c r="A30"/>
      <c r="B30"/>
      <c r="D30"/>
      <c r="E30" s="14"/>
      <c r="G30"/>
      <c r="H30"/>
      <c r="I30"/>
    </row>
    <row r="31" spans="1:9" s="12" customFormat="1">
      <c r="A31"/>
      <c r="B31"/>
      <c r="D31"/>
      <c r="E31" s="14"/>
      <c r="G31"/>
      <c r="H31"/>
      <c r="I31"/>
    </row>
    <row r="32" spans="1:9" s="12" customFormat="1">
      <c r="A32"/>
      <c r="B32"/>
      <c r="D32"/>
      <c r="E32" s="14"/>
      <c r="G32"/>
      <c r="H32"/>
      <c r="I32"/>
    </row>
    <row r="33" spans="1:9" s="12" customFormat="1">
      <c r="A33"/>
      <c r="B33"/>
      <c r="D33"/>
      <c r="E33" s="14"/>
      <c r="G33"/>
      <c r="H33"/>
      <c r="I33"/>
    </row>
    <row r="34" spans="1:9" s="12" customFormat="1">
      <c r="A34"/>
      <c r="B34"/>
      <c r="D34"/>
      <c r="E34" s="14"/>
      <c r="G34"/>
      <c r="H34"/>
      <c r="I34"/>
    </row>
    <row r="35" spans="1:9" s="12" customFormat="1">
      <c r="A35"/>
      <c r="B35"/>
      <c r="D35"/>
      <c r="E35" s="14"/>
      <c r="G35"/>
      <c r="H35"/>
      <c r="I35"/>
    </row>
    <row r="36" spans="1:9" s="12" customFormat="1">
      <c r="A36"/>
      <c r="B36"/>
      <c r="D36"/>
      <c r="E36" s="14"/>
      <c r="G36"/>
      <c r="H36"/>
      <c r="I36"/>
    </row>
    <row r="37" spans="1:9" s="12" customFormat="1">
      <c r="A37"/>
      <c r="B37"/>
      <c r="D37"/>
      <c r="E37" s="14"/>
      <c r="G37"/>
      <c r="H37"/>
      <c r="I37"/>
    </row>
    <row r="38" spans="1:9" s="12" customFormat="1">
      <c r="A38"/>
      <c r="B38"/>
      <c r="D38"/>
      <c r="E38" s="14"/>
      <c r="G38"/>
      <c r="H38"/>
      <c r="I38"/>
    </row>
    <row r="39" spans="1:9" s="12" customFormat="1">
      <c r="A39"/>
      <c r="B39"/>
      <c r="D39"/>
      <c r="E39" s="14"/>
      <c r="G39"/>
      <c r="H39"/>
      <c r="I39"/>
    </row>
    <row r="40" spans="1:9" s="12" customFormat="1">
      <c r="A40"/>
      <c r="B40"/>
      <c r="D40"/>
      <c r="E40" s="14"/>
      <c r="G40"/>
      <c r="H40"/>
      <c r="I40"/>
    </row>
    <row r="41" spans="1:9" s="12" customFormat="1">
      <c r="A41"/>
      <c r="B41"/>
      <c r="D41"/>
      <c r="E41" s="14"/>
      <c r="G41"/>
      <c r="H41"/>
      <c r="I41"/>
    </row>
    <row r="42" spans="1:9" s="12" customFormat="1">
      <c r="A42"/>
      <c r="B42"/>
      <c r="D42"/>
      <c r="E42" s="14"/>
      <c r="G42"/>
      <c r="H42"/>
      <c r="I42"/>
    </row>
    <row r="43" spans="1:9" s="12" customFormat="1">
      <c r="A43"/>
      <c r="B43"/>
      <c r="D43"/>
      <c r="E43" s="14"/>
      <c r="G43"/>
      <c r="H43"/>
      <c r="I43"/>
    </row>
    <row r="44" spans="1:9" s="12" customFormat="1">
      <c r="A44"/>
      <c r="B44"/>
      <c r="D44"/>
      <c r="E44" s="14"/>
      <c r="G44"/>
      <c r="H44"/>
      <c r="I44"/>
    </row>
    <row r="45" spans="1:9" s="12" customFormat="1">
      <c r="A45"/>
      <c r="B45"/>
      <c r="D45"/>
      <c r="E45" s="14"/>
      <c r="G45"/>
      <c r="H45"/>
      <c r="I45"/>
    </row>
    <row r="46" spans="1:9" s="12" customFormat="1">
      <c r="A46"/>
      <c r="B46"/>
      <c r="D46"/>
      <c r="E46" s="14"/>
      <c r="G46"/>
      <c r="H46"/>
      <c r="I46"/>
    </row>
    <row r="47" spans="1:9" s="12" customFormat="1">
      <c r="A47"/>
      <c r="B47"/>
      <c r="D47"/>
      <c r="E47" s="14"/>
      <c r="G47"/>
      <c r="H47"/>
      <c r="I47"/>
    </row>
    <row r="48" spans="1:9" s="12" customFormat="1">
      <c r="A48"/>
      <c r="B48"/>
      <c r="D48"/>
      <c r="E48" s="14"/>
      <c r="G48"/>
      <c r="H48"/>
      <c r="I48"/>
    </row>
    <row r="49" spans="1:9" s="12" customFormat="1">
      <c r="A49"/>
      <c r="B49"/>
      <c r="D49"/>
      <c r="E49" s="14"/>
      <c r="G49"/>
      <c r="H49"/>
      <c r="I49"/>
    </row>
    <row r="50" spans="1:9" s="12" customFormat="1">
      <c r="A50"/>
      <c r="B50"/>
      <c r="D50"/>
      <c r="E50" s="14"/>
      <c r="G50"/>
      <c r="H50"/>
      <c r="I50"/>
    </row>
    <row r="51" spans="1:9" s="12" customFormat="1">
      <c r="A51"/>
      <c r="B51"/>
      <c r="D51"/>
      <c r="E51" s="14"/>
      <c r="G51"/>
      <c r="H51"/>
      <c r="I51"/>
    </row>
    <row r="52" spans="1:9" s="12" customFormat="1">
      <c r="A52"/>
      <c r="B52"/>
      <c r="D52"/>
      <c r="E52" s="14"/>
      <c r="G52"/>
      <c r="H52"/>
      <c r="I52"/>
    </row>
    <row r="53" spans="1:9" s="12" customFormat="1">
      <c r="A53"/>
      <c r="B53"/>
      <c r="D53"/>
      <c r="E53" s="14"/>
      <c r="G53"/>
      <c r="H53"/>
      <c r="I53"/>
    </row>
    <row r="54" spans="1:9" s="12" customFormat="1">
      <c r="A54"/>
      <c r="B54"/>
      <c r="D54"/>
      <c r="E54" s="14"/>
      <c r="G54"/>
      <c r="H54"/>
      <c r="I54"/>
    </row>
    <row r="55" spans="1:9" s="12" customFormat="1">
      <c r="A55"/>
      <c r="B55"/>
      <c r="D55"/>
      <c r="E55" s="14"/>
      <c r="G55"/>
      <c r="H55"/>
      <c r="I55"/>
    </row>
    <row r="56" spans="1:9" s="12" customFormat="1">
      <c r="A56"/>
      <c r="B56"/>
      <c r="D56"/>
      <c r="E56" s="14"/>
      <c r="G56"/>
      <c r="H56"/>
      <c r="I56"/>
    </row>
    <row r="57" spans="1:9" s="12" customFormat="1">
      <c r="A57"/>
      <c r="B57"/>
      <c r="D57"/>
      <c r="E57" s="14"/>
      <c r="G57"/>
      <c r="H57"/>
      <c r="I57"/>
    </row>
    <row r="58" spans="1:9" s="12" customFormat="1">
      <c r="A58"/>
      <c r="B58"/>
      <c r="D58"/>
      <c r="E58" s="14"/>
      <c r="G58"/>
      <c r="H58"/>
      <c r="I58"/>
    </row>
    <row r="59" spans="1:9" s="12" customFormat="1">
      <c r="A59"/>
      <c r="B59"/>
      <c r="D59"/>
      <c r="E59" s="14"/>
      <c r="G59"/>
      <c r="H59"/>
      <c r="I59"/>
    </row>
    <row r="60" spans="1:9" s="12" customFormat="1">
      <c r="A60"/>
      <c r="B60"/>
      <c r="D60"/>
      <c r="E60" s="14"/>
      <c r="G60"/>
      <c r="H60"/>
      <c r="I60"/>
    </row>
    <row r="61" spans="1:9" s="12" customFormat="1">
      <c r="A61"/>
      <c r="B61"/>
      <c r="D61"/>
      <c r="E61" s="14"/>
      <c r="G61"/>
      <c r="H61"/>
      <c r="I61"/>
    </row>
    <row r="62" spans="1:9" s="12" customFormat="1">
      <c r="A62"/>
      <c r="B62"/>
      <c r="D62"/>
      <c r="E62" s="14"/>
      <c r="G62"/>
      <c r="H62"/>
      <c r="I62"/>
    </row>
    <row r="63" spans="1:9" s="12" customFormat="1">
      <c r="A63"/>
      <c r="B63"/>
      <c r="D63"/>
      <c r="E63" s="14"/>
      <c r="G63"/>
      <c r="H63"/>
      <c r="I63"/>
    </row>
    <row r="64" spans="1:9" s="12" customFormat="1">
      <c r="A64"/>
      <c r="B64"/>
      <c r="D64"/>
      <c r="E64" s="14"/>
      <c r="G64"/>
      <c r="H64"/>
      <c r="I64"/>
    </row>
    <row r="65" spans="1:9" s="12" customFormat="1">
      <c r="A65"/>
      <c r="B65"/>
      <c r="D65"/>
      <c r="E65" s="14"/>
      <c r="G65"/>
      <c r="H65"/>
      <c r="I65"/>
    </row>
    <row r="66" spans="1:9" s="12" customFormat="1">
      <c r="A66"/>
      <c r="B66"/>
      <c r="D66"/>
      <c r="E66" s="14"/>
      <c r="G66"/>
      <c r="H66"/>
      <c r="I66"/>
    </row>
    <row r="67" spans="1:9" s="12" customFormat="1">
      <c r="A67"/>
      <c r="B67"/>
      <c r="D67"/>
      <c r="E67" s="14"/>
      <c r="G67"/>
      <c r="H67"/>
      <c r="I67"/>
    </row>
    <row r="68" spans="1:9" s="12" customFormat="1">
      <c r="A68"/>
      <c r="B68"/>
      <c r="D68"/>
      <c r="E68" s="14"/>
      <c r="G68"/>
      <c r="H68"/>
      <c r="I68"/>
    </row>
    <row r="69" spans="1:9" s="12" customFormat="1">
      <c r="A69"/>
      <c r="B69"/>
      <c r="D69"/>
      <c r="E69" s="14"/>
      <c r="G69"/>
      <c r="H69"/>
      <c r="I69"/>
    </row>
    <row r="70" spans="1:9" s="12" customFormat="1">
      <c r="A70"/>
      <c r="B70"/>
      <c r="D70"/>
      <c r="E70" s="14"/>
      <c r="G70"/>
      <c r="H70"/>
      <c r="I70"/>
    </row>
    <row r="71" spans="1:9" s="12" customFormat="1">
      <c r="A71"/>
      <c r="B71"/>
      <c r="D71"/>
      <c r="E71" s="14"/>
      <c r="G71"/>
      <c r="H71"/>
      <c r="I71"/>
    </row>
    <row r="72" spans="1:9" s="12" customFormat="1">
      <c r="A72"/>
      <c r="B72"/>
      <c r="D72"/>
      <c r="E72" s="14"/>
      <c r="G72"/>
      <c r="H72"/>
      <c r="I72"/>
    </row>
    <row r="73" spans="1:9" s="12" customFormat="1">
      <c r="A73"/>
      <c r="B73"/>
      <c r="D73"/>
      <c r="E73" s="14"/>
      <c r="G73"/>
      <c r="H73"/>
      <c r="I73"/>
    </row>
    <row r="74" spans="1:9" s="12" customFormat="1">
      <c r="A74"/>
      <c r="B74"/>
      <c r="D74"/>
      <c r="E74" s="14"/>
      <c r="G74"/>
      <c r="H74"/>
      <c r="I74"/>
    </row>
    <row r="75" spans="1:9" s="12" customFormat="1">
      <c r="A75"/>
      <c r="B75"/>
      <c r="D75"/>
      <c r="E75" s="14"/>
      <c r="G75"/>
      <c r="H75"/>
      <c r="I75"/>
    </row>
    <row r="76" spans="1:9" s="12" customFormat="1">
      <c r="A76"/>
      <c r="B76"/>
      <c r="D76"/>
      <c r="E76" s="14"/>
      <c r="G76"/>
      <c r="H76"/>
      <c r="I76"/>
    </row>
    <row r="77" spans="1:9" s="12" customFormat="1">
      <c r="A77"/>
      <c r="B77"/>
      <c r="D77"/>
      <c r="E77" s="14"/>
      <c r="G77"/>
      <c r="H77"/>
      <c r="I77"/>
    </row>
    <row r="78" spans="1:9" s="12" customFormat="1">
      <c r="A78"/>
      <c r="B78"/>
      <c r="D78"/>
      <c r="E78" s="14"/>
      <c r="G78"/>
      <c r="H78"/>
      <c r="I78"/>
    </row>
    <row r="79" spans="1:9" s="12" customFormat="1">
      <c r="A79"/>
      <c r="B79"/>
      <c r="D79"/>
      <c r="E79" s="14"/>
      <c r="G79"/>
      <c r="H79"/>
      <c r="I79"/>
    </row>
    <row r="80" spans="1:9" s="12" customFormat="1">
      <c r="A80"/>
      <c r="B80"/>
      <c r="D80"/>
      <c r="E80" s="14"/>
      <c r="G80"/>
      <c r="H80"/>
      <c r="I80"/>
    </row>
    <row r="81" spans="1:9" s="12" customFormat="1">
      <c r="A81"/>
      <c r="B81"/>
      <c r="D81"/>
      <c r="E81" s="14"/>
      <c r="G81"/>
      <c r="H81"/>
      <c r="I81"/>
    </row>
    <row r="82" spans="1:9" s="12" customFormat="1">
      <c r="A82"/>
      <c r="B82"/>
      <c r="D82"/>
      <c r="E82" s="14"/>
      <c r="G82"/>
      <c r="H82"/>
      <c r="I82"/>
    </row>
    <row r="83" spans="1:9" s="12" customFormat="1">
      <c r="A83"/>
      <c r="B83"/>
      <c r="D83"/>
      <c r="E83" s="14"/>
      <c r="G83"/>
      <c r="H83"/>
      <c r="I83"/>
    </row>
    <row r="84" spans="1:9" s="12" customFormat="1">
      <c r="A84"/>
      <c r="B84"/>
      <c r="D84"/>
      <c r="E84" s="14"/>
      <c r="G84"/>
      <c r="H84"/>
      <c r="I84"/>
    </row>
    <row r="85" spans="1:9" s="12" customFormat="1">
      <c r="A85"/>
      <c r="B85"/>
      <c r="D85"/>
      <c r="E85" s="14"/>
      <c r="G85"/>
      <c r="H85"/>
      <c r="I85"/>
    </row>
    <row r="86" spans="1:9" s="12" customFormat="1">
      <c r="A86"/>
      <c r="B86"/>
      <c r="D86"/>
      <c r="E86" s="14"/>
      <c r="G86"/>
      <c r="H86"/>
      <c r="I86"/>
    </row>
    <row r="87" spans="1:9" s="12" customFormat="1">
      <c r="A87"/>
      <c r="B87"/>
      <c r="D87"/>
      <c r="E87" s="14"/>
      <c r="G87"/>
      <c r="H87"/>
      <c r="I87"/>
    </row>
    <row r="88" spans="1:9" s="12" customFormat="1">
      <c r="A88"/>
      <c r="B88"/>
      <c r="D88"/>
      <c r="E88" s="14"/>
      <c r="G88"/>
      <c r="H88"/>
      <c r="I88"/>
    </row>
    <row r="89" spans="1:9" s="12" customFormat="1">
      <c r="A89"/>
      <c r="B89"/>
      <c r="D89"/>
      <c r="E89" s="14"/>
      <c r="G89"/>
      <c r="H89"/>
      <c r="I89"/>
    </row>
    <row r="90" spans="1:9" s="12" customFormat="1">
      <c r="A90"/>
      <c r="B90"/>
      <c r="D90"/>
      <c r="E90" s="14"/>
      <c r="G90"/>
      <c r="H90"/>
      <c r="I90"/>
    </row>
    <row r="91" spans="1:9" s="12" customFormat="1">
      <c r="A91"/>
      <c r="B91"/>
      <c r="D91"/>
      <c r="E91" s="14"/>
      <c r="G91"/>
      <c r="H91"/>
      <c r="I91"/>
    </row>
    <row r="92" spans="1:9" s="12" customFormat="1">
      <c r="A92"/>
      <c r="B92"/>
      <c r="D92"/>
      <c r="E92" s="14"/>
      <c r="G92"/>
      <c r="H92"/>
      <c r="I92"/>
    </row>
    <row r="93" spans="1:9" s="12" customFormat="1">
      <c r="A93"/>
      <c r="B93"/>
      <c r="D93"/>
      <c r="E93" s="14"/>
      <c r="G93"/>
      <c r="H93"/>
      <c r="I93"/>
    </row>
    <row r="94" spans="1:9" s="12" customFormat="1">
      <c r="A94"/>
      <c r="B94"/>
      <c r="D94"/>
      <c r="E94" s="14"/>
      <c r="G94"/>
      <c r="H94"/>
      <c r="I94"/>
    </row>
    <row r="95" spans="1:9" s="12" customFormat="1">
      <c r="A95"/>
      <c r="B95"/>
      <c r="D95"/>
      <c r="E95" s="14"/>
      <c r="G95"/>
      <c r="H95"/>
      <c r="I95"/>
    </row>
    <row r="96" spans="1:9" s="12" customFormat="1">
      <c r="A96"/>
      <c r="B96"/>
      <c r="D96"/>
      <c r="E96" s="14"/>
      <c r="G96"/>
      <c r="H96"/>
      <c r="I96"/>
    </row>
    <row r="97" spans="1:9" s="12" customFormat="1">
      <c r="A97"/>
      <c r="B97"/>
      <c r="D97"/>
      <c r="E97" s="14"/>
      <c r="G97"/>
      <c r="H97"/>
      <c r="I97"/>
    </row>
    <row r="98" spans="1:9" s="12" customFormat="1">
      <c r="A98"/>
      <c r="B98"/>
      <c r="D98"/>
      <c r="E98" s="14"/>
      <c r="G98"/>
      <c r="H98"/>
      <c r="I98"/>
    </row>
    <row r="99" spans="1:9" s="12" customFormat="1">
      <c r="A99"/>
      <c r="B99"/>
      <c r="D99"/>
      <c r="E99" s="14"/>
      <c r="G99"/>
      <c r="H99"/>
      <c r="I99"/>
    </row>
    <row r="100" spans="1:9" s="12" customFormat="1">
      <c r="A100"/>
      <c r="B100"/>
      <c r="D100"/>
      <c r="E100" s="14"/>
      <c r="G100"/>
      <c r="H100"/>
      <c r="I100"/>
    </row>
    <row r="101" spans="1:9" s="12" customFormat="1">
      <c r="A101"/>
      <c r="B101"/>
      <c r="D101"/>
      <c r="E101" s="14"/>
      <c r="G101"/>
      <c r="H101"/>
      <c r="I101"/>
    </row>
    <row r="102" spans="1:9" s="12" customFormat="1">
      <c r="A102"/>
      <c r="B102"/>
      <c r="D102"/>
      <c r="E102" s="14"/>
      <c r="G102"/>
      <c r="H102"/>
      <c r="I102"/>
    </row>
    <row r="103" spans="1:9" s="12" customFormat="1">
      <c r="A103"/>
      <c r="B103"/>
      <c r="D103"/>
      <c r="E103" s="14"/>
      <c r="G103"/>
      <c r="H103"/>
      <c r="I103"/>
    </row>
    <row r="104" spans="1:9" s="12" customFormat="1">
      <c r="A104"/>
      <c r="B104"/>
      <c r="D104"/>
      <c r="E104" s="14"/>
      <c r="G104"/>
      <c r="H104"/>
      <c r="I104"/>
    </row>
    <row r="105" spans="1:9" s="12" customFormat="1">
      <c r="A105"/>
      <c r="B105"/>
      <c r="D105"/>
      <c r="E105" s="14"/>
      <c r="G105"/>
      <c r="H105"/>
      <c r="I105"/>
    </row>
    <row r="106" spans="1:9" s="12" customFormat="1">
      <c r="A106"/>
      <c r="B106"/>
      <c r="D106"/>
      <c r="E106" s="14"/>
      <c r="G106"/>
      <c r="H106"/>
      <c r="I106"/>
    </row>
    <row r="107" spans="1:9" s="12" customFormat="1">
      <c r="A107"/>
      <c r="B107"/>
      <c r="D107"/>
      <c r="E107" s="14"/>
      <c r="G107"/>
      <c r="H107"/>
      <c r="I107"/>
    </row>
    <row r="108" spans="1:9" s="12" customFormat="1">
      <c r="A108"/>
      <c r="B108"/>
      <c r="D108"/>
      <c r="E108" s="14"/>
      <c r="G108"/>
      <c r="H108"/>
      <c r="I108"/>
    </row>
    <row r="109" spans="1:9" s="12" customFormat="1">
      <c r="A109"/>
      <c r="B109"/>
      <c r="D109"/>
      <c r="E109" s="14"/>
      <c r="G109"/>
      <c r="H109"/>
      <c r="I109"/>
    </row>
    <row r="110" spans="1:9" s="12" customFormat="1">
      <c r="A110"/>
      <c r="B110"/>
      <c r="D110"/>
      <c r="E110" s="14"/>
      <c r="G110"/>
      <c r="H110"/>
      <c r="I110"/>
    </row>
    <row r="111" spans="1:9" s="12" customFormat="1">
      <c r="A111"/>
      <c r="B111"/>
      <c r="D111"/>
      <c r="E111" s="14"/>
      <c r="G111"/>
      <c r="H111"/>
      <c r="I111"/>
    </row>
    <row r="112" spans="1:9" s="12" customFormat="1">
      <c r="A112"/>
      <c r="B112"/>
      <c r="D112"/>
      <c r="E112" s="14"/>
      <c r="G112"/>
      <c r="H112"/>
      <c r="I112"/>
    </row>
    <row r="113" spans="1:9" s="12" customFormat="1">
      <c r="A113"/>
      <c r="B113"/>
      <c r="D113"/>
      <c r="E113" s="14"/>
      <c r="G113"/>
      <c r="H113"/>
      <c r="I113"/>
    </row>
    <row r="114" spans="1:9" s="12" customFormat="1">
      <c r="A114"/>
      <c r="B114"/>
      <c r="D114"/>
      <c r="E114" s="14"/>
      <c r="G114"/>
      <c r="H114"/>
      <c r="I114"/>
    </row>
    <row r="115" spans="1:9" s="12" customFormat="1">
      <c r="A115"/>
      <c r="B115"/>
      <c r="D115"/>
      <c r="E115" s="14"/>
      <c r="G115"/>
      <c r="H115"/>
      <c r="I115"/>
    </row>
    <row r="116" spans="1:9" s="12" customFormat="1">
      <c r="A116"/>
      <c r="B116"/>
      <c r="D116"/>
      <c r="E116" s="14"/>
      <c r="G116"/>
      <c r="H116"/>
      <c r="I116"/>
    </row>
    <row r="117" spans="1:9" s="12" customFormat="1">
      <c r="A117"/>
      <c r="B117"/>
      <c r="D117"/>
      <c r="E117" s="14"/>
      <c r="G117"/>
      <c r="H117"/>
      <c r="I117"/>
    </row>
    <row r="118" spans="1:9" s="12" customFormat="1">
      <c r="A118"/>
      <c r="B118"/>
      <c r="D118"/>
      <c r="E118" s="14"/>
      <c r="G118"/>
      <c r="H118"/>
      <c r="I118"/>
    </row>
    <row r="119" spans="1:9" s="12" customFormat="1">
      <c r="A119"/>
      <c r="B119"/>
      <c r="D119"/>
      <c r="E119" s="14"/>
      <c r="G119"/>
      <c r="H119"/>
      <c r="I119"/>
    </row>
    <row r="120" spans="1:9" s="12" customFormat="1">
      <c r="A120"/>
      <c r="B120"/>
      <c r="D120"/>
      <c r="E120" s="14"/>
      <c r="G120"/>
      <c r="H120"/>
      <c r="I120"/>
    </row>
    <row r="121" spans="1:9" s="12" customFormat="1">
      <c r="A121"/>
      <c r="B121"/>
      <c r="D121"/>
      <c r="E121" s="14"/>
      <c r="G121"/>
      <c r="H121"/>
      <c r="I121"/>
    </row>
    <row r="122" spans="1:9" s="12" customFormat="1">
      <c r="A122"/>
      <c r="B122"/>
      <c r="D122"/>
      <c r="E122" s="14"/>
      <c r="G122"/>
      <c r="H122"/>
      <c r="I122"/>
    </row>
    <row r="123" spans="1:9" s="12" customFormat="1">
      <c r="A123"/>
      <c r="B123"/>
      <c r="D123"/>
      <c r="E123" s="14"/>
      <c r="G123"/>
      <c r="H123"/>
      <c r="I123"/>
    </row>
    <row r="124" spans="1:9" s="12" customFormat="1">
      <c r="A124"/>
      <c r="B124"/>
      <c r="D124"/>
      <c r="E124" s="14"/>
      <c r="G124"/>
      <c r="H124"/>
      <c r="I124"/>
    </row>
    <row r="125" spans="1:9" s="12" customFormat="1">
      <c r="A125"/>
      <c r="B125"/>
      <c r="D125"/>
      <c r="E125" s="14"/>
      <c r="G125"/>
      <c r="H125"/>
      <c r="I125"/>
    </row>
    <row r="126" spans="1:9" s="12" customFormat="1">
      <c r="A126"/>
      <c r="B126"/>
      <c r="D126"/>
      <c r="E126" s="14"/>
      <c r="G126"/>
      <c r="H126"/>
      <c r="I126"/>
    </row>
    <row r="127" spans="1:9" s="12" customFormat="1">
      <c r="A127"/>
      <c r="B127"/>
      <c r="D127"/>
      <c r="E127" s="14"/>
      <c r="G127"/>
      <c r="H127"/>
      <c r="I127"/>
    </row>
    <row r="128" spans="1:9" s="12" customFormat="1">
      <c r="A128"/>
      <c r="B128"/>
      <c r="D128"/>
      <c r="E128" s="14"/>
      <c r="G128"/>
      <c r="H128"/>
      <c r="I128"/>
    </row>
    <row r="129" spans="1:9" s="12" customFormat="1">
      <c r="A129"/>
      <c r="B129"/>
      <c r="D129"/>
      <c r="E129" s="14"/>
      <c r="G129"/>
      <c r="H129"/>
      <c r="I129"/>
    </row>
    <row r="130" spans="1:9" s="12" customFormat="1">
      <c r="A130"/>
      <c r="B130"/>
      <c r="D130"/>
      <c r="E130" s="14"/>
      <c r="G130"/>
      <c r="H130"/>
      <c r="I130"/>
    </row>
    <row r="131" spans="1:9" s="12" customFormat="1">
      <c r="A131"/>
      <c r="B131"/>
      <c r="D131"/>
      <c r="E131" s="14"/>
      <c r="G131"/>
      <c r="H131"/>
      <c r="I131"/>
    </row>
    <row r="132" spans="1:9" s="12" customFormat="1">
      <c r="A132"/>
      <c r="B132"/>
      <c r="D132"/>
      <c r="E132" s="14"/>
      <c r="G132"/>
      <c r="H132"/>
      <c r="I132"/>
    </row>
    <row r="133" spans="1:9" s="12" customFormat="1">
      <c r="A133"/>
      <c r="B133"/>
      <c r="D133"/>
      <c r="E133" s="14"/>
      <c r="G133"/>
      <c r="H133"/>
      <c r="I133"/>
    </row>
    <row r="134" spans="1:9" s="12" customFormat="1">
      <c r="A134"/>
      <c r="B134"/>
      <c r="D134"/>
      <c r="E134" s="14"/>
      <c r="G134"/>
      <c r="H134"/>
      <c r="I134"/>
    </row>
    <row r="135" spans="1:9" s="12" customFormat="1">
      <c r="A135"/>
      <c r="B135"/>
      <c r="D135"/>
      <c r="E135" s="14"/>
      <c r="G135"/>
      <c r="H135"/>
      <c r="I135"/>
    </row>
    <row r="136" spans="1:9" s="12" customFormat="1">
      <c r="A136"/>
      <c r="B136"/>
      <c r="D136"/>
      <c r="E136" s="14"/>
      <c r="G136"/>
      <c r="H136"/>
      <c r="I136"/>
    </row>
    <row r="137" spans="1:9" s="12" customFormat="1">
      <c r="A137"/>
      <c r="B137"/>
      <c r="D137"/>
      <c r="E137" s="14"/>
      <c r="G137"/>
      <c r="H137"/>
      <c r="I137"/>
    </row>
    <row r="138" spans="1:9" s="12" customFormat="1">
      <c r="A138"/>
      <c r="B138"/>
      <c r="D138"/>
      <c r="E138" s="14"/>
      <c r="G138"/>
      <c r="H138"/>
      <c r="I138"/>
    </row>
    <row r="139" spans="1:9" s="12" customFormat="1">
      <c r="A139"/>
      <c r="B139"/>
      <c r="D139"/>
      <c r="E139" s="14"/>
      <c r="G139"/>
      <c r="H139"/>
      <c r="I139"/>
    </row>
    <row r="140" spans="1:9" s="12" customFormat="1">
      <c r="A140"/>
      <c r="B140"/>
      <c r="D140"/>
      <c r="E140" s="14"/>
      <c r="G140"/>
      <c r="H140"/>
      <c r="I140"/>
    </row>
    <row r="141" spans="1:9" s="12" customFormat="1">
      <c r="A141"/>
      <c r="B141"/>
      <c r="D141"/>
      <c r="E141" s="14"/>
      <c r="G141"/>
      <c r="H141"/>
      <c r="I141"/>
    </row>
    <row r="142" spans="1:9" s="12" customFormat="1">
      <c r="A142"/>
      <c r="B142"/>
      <c r="D142"/>
      <c r="E142" s="14"/>
      <c r="G142"/>
      <c r="H142"/>
      <c r="I142"/>
    </row>
    <row r="143" spans="1:9" s="12" customFormat="1">
      <c r="A143"/>
      <c r="B143"/>
      <c r="D143"/>
      <c r="E143" s="14"/>
      <c r="G143"/>
      <c r="H143"/>
      <c r="I143"/>
    </row>
  </sheetData>
  <mergeCells count="3">
    <mergeCell ref="B1:G1"/>
    <mergeCell ref="A3:H3"/>
    <mergeCell ref="A4:H4"/>
  </mergeCells>
  <pageMargins left="0.70866141732283472" right="0.70866141732283472" top="0.35433070866141736" bottom="0.35433070866141736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59"/>
  <sheetViews>
    <sheetView workbookViewId="0">
      <selection activeCell="B3" sqref="B3"/>
    </sheetView>
  </sheetViews>
  <sheetFormatPr defaultRowHeight="14.4"/>
  <cols>
    <col min="1" max="3" width="8.88671875" style="28"/>
    <col min="4" max="4" width="10.44140625" style="28" bestFit="1" customWidth="1"/>
    <col min="5" max="10" width="8.88671875" style="28"/>
    <col min="11" max="11" width="12.6640625" style="28" bestFit="1" customWidth="1"/>
    <col min="12" max="12" width="10.77734375" style="28" customWidth="1"/>
    <col min="13" max="16384" width="8.88671875" style="28"/>
  </cols>
  <sheetData>
    <row r="1" spans="1:11">
      <c r="A1" s="25"/>
      <c r="B1" s="25"/>
      <c r="C1" s="26"/>
      <c r="D1" s="27"/>
      <c r="E1" s="26"/>
      <c r="F1" s="26"/>
      <c r="G1" s="25"/>
      <c r="H1" s="26"/>
      <c r="I1" s="26"/>
      <c r="J1" s="27"/>
      <c r="K1" s="27"/>
    </row>
    <row r="2" spans="1:11">
      <c r="A2" s="29"/>
      <c r="B2" s="30"/>
      <c r="C2" s="31"/>
      <c r="D2" s="32"/>
      <c r="E2" s="33"/>
      <c r="F2" s="31"/>
      <c r="G2" s="34"/>
      <c r="H2" s="35"/>
      <c r="I2" s="35"/>
    </row>
    <row r="3" spans="1:11">
      <c r="A3" s="29"/>
      <c r="B3" s="30"/>
      <c r="C3" s="31"/>
      <c r="D3" s="32"/>
      <c r="E3" s="33"/>
      <c r="F3" s="31"/>
      <c r="G3" s="34"/>
      <c r="H3" s="35"/>
      <c r="I3" s="35"/>
      <c r="J3" s="36"/>
      <c r="K3" s="37"/>
    </row>
    <row r="4" spans="1:11">
      <c r="A4" s="29"/>
      <c r="B4" s="30"/>
      <c r="C4" s="31"/>
      <c r="D4" s="32"/>
      <c r="E4" s="33"/>
      <c r="F4" s="31"/>
      <c r="G4" s="34"/>
      <c r="H4" s="35"/>
      <c r="I4" s="35"/>
      <c r="J4" s="36"/>
      <c r="K4" s="37"/>
    </row>
    <row r="5" spans="1:11">
      <c r="A5" s="29"/>
      <c r="B5" s="30"/>
      <c r="C5" s="31"/>
      <c r="D5" s="32"/>
      <c r="E5" s="33"/>
      <c r="F5" s="31"/>
      <c r="G5" s="38"/>
      <c r="H5" s="35"/>
      <c r="I5" s="35"/>
      <c r="K5" s="37"/>
    </row>
    <row r="6" spans="1:11">
      <c r="A6" s="29"/>
      <c r="B6" s="30"/>
      <c r="C6" s="31"/>
      <c r="D6" s="32"/>
      <c r="E6" s="33"/>
      <c r="F6" s="31"/>
      <c r="G6" s="34"/>
      <c r="H6" s="35"/>
      <c r="I6" s="35"/>
      <c r="K6" s="37"/>
    </row>
    <row r="7" spans="1:11">
      <c r="A7" s="29"/>
      <c r="B7" s="30"/>
      <c r="C7" s="31"/>
      <c r="D7" s="32"/>
      <c r="E7" s="33"/>
      <c r="F7" s="31"/>
      <c r="G7" s="34"/>
      <c r="H7" s="35"/>
      <c r="I7" s="39"/>
      <c r="J7" s="36"/>
      <c r="K7" s="40"/>
    </row>
    <row r="8" spans="1:11">
      <c r="A8" s="29"/>
      <c r="B8" s="30"/>
      <c r="C8" s="31"/>
      <c r="D8" s="32"/>
      <c r="E8" s="33"/>
      <c r="F8" s="31"/>
      <c r="G8" s="34"/>
      <c r="H8" s="35"/>
      <c r="I8" s="35"/>
      <c r="K8" s="37"/>
    </row>
    <row r="9" spans="1:11">
      <c r="A9" s="29"/>
      <c r="B9" s="30"/>
      <c r="C9" s="31"/>
      <c r="D9" s="32"/>
      <c r="E9" s="33"/>
      <c r="F9" s="41"/>
      <c r="G9" s="34"/>
      <c r="H9" s="35"/>
      <c r="I9" s="35"/>
      <c r="K9" s="37"/>
    </row>
    <row r="10" spans="1:11">
      <c r="A10" s="29"/>
      <c r="B10" s="30"/>
      <c r="C10" s="31"/>
      <c r="D10" s="32"/>
      <c r="E10" s="33"/>
      <c r="F10" s="31"/>
      <c r="G10" s="34"/>
      <c r="H10" s="35"/>
      <c r="I10" s="35"/>
      <c r="J10" s="36"/>
      <c r="K10" s="37"/>
    </row>
    <row r="11" spans="1:11">
      <c r="A11" s="29"/>
      <c r="B11" s="30"/>
      <c r="C11" s="31"/>
      <c r="D11" s="32"/>
      <c r="E11" s="33"/>
      <c r="F11" s="31"/>
      <c r="G11" s="34"/>
      <c r="H11" s="35"/>
      <c r="I11" s="35"/>
      <c r="J11" s="36"/>
      <c r="K11" s="37"/>
    </row>
    <row r="12" spans="1:11">
      <c r="A12" s="29"/>
      <c r="B12" s="30"/>
      <c r="C12" s="31"/>
      <c r="D12" s="32"/>
      <c r="E12" s="33"/>
      <c r="F12" s="31"/>
      <c r="G12" s="34"/>
      <c r="H12" s="35"/>
      <c r="I12" s="35"/>
      <c r="J12" s="36"/>
      <c r="K12" s="37"/>
    </row>
    <row r="13" spans="1:11">
      <c r="A13" s="29"/>
      <c r="B13" s="30"/>
      <c r="C13" s="31"/>
      <c r="D13" s="32"/>
      <c r="E13" s="33"/>
      <c r="F13" s="31"/>
      <c r="G13" s="34"/>
      <c r="H13" s="35"/>
      <c r="I13" s="35"/>
      <c r="J13" s="36"/>
      <c r="K13" s="37"/>
    </row>
    <row r="14" spans="1:11">
      <c r="A14" s="29"/>
      <c r="B14" s="30"/>
      <c r="C14" s="31"/>
      <c r="D14" s="32"/>
      <c r="E14" s="33"/>
      <c r="F14" s="31"/>
      <c r="G14" s="34"/>
      <c r="H14" s="35"/>
      <c r="I14" s="35"/>
      <c r="J14" s="36"/>
      <c r="K14" s="37"/>
    </row>
    <row r="15" spans="1:11">
      <c r="A15" s="29"/>
      <c r="B15" s="30"/>
      <c r="C15" s="31"/>
      <c r="D15" s="32"/>
      <c r="E15" s="33"/>
      <c r="F15" s="31"/>
      <c r="G15" s="34"/>
      <c r="H15" s="35"/>
      <c r="I15" s="35"/>
      <c r="J15" s="36"/>
      <c r="K15" s="37"/>
    </row>
    <row r="16" spans="1:11">
      <c r="A16" s="29"/>
      <c r="B16" s="30"/>
      <c r="C16" s="31"/>
      <c r="D16" s="32"/>
      <c r="E16" s="33"/>
      <c r="F16" s="31"/>
      <c r="G16" s="34"/>
      <c r="H16" s="35"/>
      <c r="I16" s="35"/>
      <c r="J16" s="36"/>
      <c r="K16" s="37"/>
    </row>
    <row r="17" spans="1:11">
      <c r="A17" s="29"/>
      <c r="B17" s="30"/>
      <c r="C17" s="31"/>
      <c r="D17" s="32"/>
      <c r="E17" s="33"/>
      <c r="F17" s="41"/>
      <c r="G17" s="34"/>
      <c r="H17" s="35"/>
      <c r="I17" s="35"/>
      <c r="K17" s="37"/>
    </row>
    <row r="18" spans="1:11">
      <c r="A18" s="29"/>
      <c r="B18" s="30"/>
      <c r="C18" s="31"/>
      <c r="D18" s="32"/>
      <c r="E18" s="33"/>
      <c r="F18" s="31"/>
      <c r="G18" s="34"/>
      <c r="H18" s="35"/>
      <c r="I18" s="35"/>
      <c r="K18" s="37"/>
    </row>
    <row r="19" spans="1:11">
      <c r="A19" s="29"/>
      <c r="B19" s="30"/>
      <c r="C19" s="31"/>
      <c r="D19" s="32"/>
      <c r="E19" s="33"/>
      <c r="F19" s="31"/>
      <c r="G19" s="34"/>
      <c r="H19" s="35"/>
      <c r="I19" s="35"/>
      <c r="K19" s="37"/>
    </row>
    <row r="20" spans="1:11">
      <c r="A20" s="29"/>
      <c r="B20" s="30"/>
      <c r="C20" s="31"/>
      <c r="D20" s="32"/>
      <c r="E20" s="33"/>
      <c r="F20" s="31"/>
      <c r="G20" s="34"/>
      <c r="H20" s="35"/>
      <c r="I20" s="35"/>
      <c r="K20" s="37"/>
    </row>
    <row r="21" spans="1:11">
      <c r="A21" s="29"/>
      <c r="B21" s="30"/>
      <c r="C21" s="31"/>
      <c r="D21" s="32"/>
      <c r="E21" s="33"/>
      <c r="F21" s="41"/>
      <c r="G21" s="34"/>
      <c r="H21" s="35"/>
      <c r="I21" s="35"/>
      <c r="K21" s="37"/>
    </row>
    <row r="22" spans="1:11">
      <c r="A22" s="42"/>
      <c r="B22" s="43"/>
      <c r="C22" s="44"/>
      <c r="D22" s="45"/>
      <c r="E22" s="46"/>
      <c r="F22" s="47"/>
      <c r="G22" s="44"/>
      <c r="H22" s="35"/>
      <c r="I22" s="48"/>
      <c r="K22" s="37"/>
    </row>
    <row r="23" spans="1:11">
      <c r="A23" s="29"/>
      <c r="B23" s="30"/>
      <c r="C23" s="31"/>
      <c r="D23" s="49"/>
      <c r="E23" s="33"/>
      <c r="F23" s="31"/>
      <c r="G23" s="34"/>
      <c r="H23" s="35"/>
      <c r="I23" s="35"/>
      <c r="J23" s="36"/>
      <c r="K23" s="37"/>
    </row>
    <row r="24" spans="1:11">
      <c r="A24" s="29"/>
      <c r="B24" s="30"/>
      <c r="C24" s="31"/>
      <c r="D24" s="32"/>
      <c r="E24" s="33"/>
      <c r="F24" s="31"/>
      <c r="G24" s="38"/>
      <c r="H24" s="35"/>
      <c r="I24" s="35"/>
      <c r="K24" s="37"/>
    </row>
    <row r="25" spans="1:11">
      <c r="A25" s="29"/>
      <c r="B25" s="30"/>
      <c r="C25" s="31"/>
      <c r="D25" s="32"/>
      <c r="E25" s="33"/>
      <c r="F25" s="50"/>
      <c r="G25" s="34"/>
      <c r="H25" s="35"/>
      <c r="I25" s="51"/>
      <c r="K25" s="37"/>
    </row>
    <row r="26" spans="1:11">
      <c r="A26" s="29"/>
      <c r="B26" s="30"/>
      <c r="C26" s="31"/>
      <c r="D26" s="32"/>
      <c r="E26" s="33"/>
      <c r="F26" s="50"/>
      <c r="G26" s="34"/>
      <c r="H26" s="35"/>
      <c r="I26" s="51"/>
      <c r="K26" s="37"/>
    </row>
    <row r="27" spans="1:11">
      <c r="A27" s="29"/>
      <c r="B27" s="30"/>
      <c r="C27" s="31"/>
      <c r="D27" s="32"/>
      <c r="E27" s="33"/>
      <c r="F27" s="50"/>
      <c r="G27" s="34"/>
      <c r="H27" s="35"/>
      <c r="I27" s="51"/>
      <c r="K27" s="37"/>
    </row>
    <row r="28" spans="1:11">
      <c r="A28" s="29"/>
      <c r="B28" s="30"/>
      <c r="C28" s="31"/>
      <c r="D28" s="32"/>
      <c r="E28" s="33"/>
      <c r="F28" s="31"/>
      <c r="G28" s="34"/>
      <c r="H28" s="35"/>
      <c r="I28" s="35"/>
      <c r="K28" s="37"/>
    </row>
    <row r="29" spans="1:11">
      <c r="A29" s="29"/>
      <c r="B29" s="30"/>
      <c r="C29" s="31"/>
      <c r="D29" s="32"/>
      <c r="E29" s="33"/>
      <c r="F29" s="41"/>
      <c r="G29" s="34"/>
      <c r="H29" s="35"/>
      <c r="I29" s="35"/>
      <c r="K29" s="37"/>
    </row>
    <row r="30" spans="1:11">
      <c r="A30" s="29"/>
      <c r="B30" s="30"/>
      <c r="C30" s="31"/>
      <c r="D30" s="32"/>
      <c r="E30" s="33"/>
      <c r="F30" s="41"/>
      <c r="G30" s="34"/>
      <c r="H30" s="35"/>
      <c r="I30" s="35"/>
      <c r="K30" s="37"/>
    </row>
    <row r="31" spans="1:11">
      <c r="A31" s="29"/>
      <c r="B31" s="30"/>
      <c r="C31" s="31"/>
      <c r="D31" s="32"/>
      <c r="E31" s="33"/>
      <c r="F31" s="41"/>
      <c r="G31" s="34"/>
      <c r="H31" s="35"/>
      <c r="I31" s="35"/>
      <c r="K31" s="37"/>
    </row>
    <row r="32" spans="1:11">
      <c r="A32" s="29"/>
      <c r="B32" s="30"/>
      <c r="C32" s="31"/>
      <c r="D32" s="32"/>
      <c r="E32" s="33"/>
      <c r="F32" s="41"/>
      <c r="G32" s="34"/>
      <c r="H32" s="35"/>
      <c r="I32" s="35"/>
      <c r="K32" s="37"/>
    </row>
    <row r="33" spans="1:11">
      <c r="A33" s="29"/>
      <c r="B33" s="30"/>
      <c r="C33" s="31"/>
      <c r="D33" s="32"/>
      <c r="E33" s="33"/>
      <c r="F33" s="41"/>
      <c r="G33" s="34"/>
      <c r="H33" s="35"/>
      <c r="I33" s="35"/>
      <c r="K33" s="37"/>
    </row>
    <row r="34" spans="1:11">
      <c r="A34" s="42"/>
      <c r="B34" s="52"/>
      <c r="C34" s="53"/>
      <c r="D34" s="45"/>
      <c r="E34" s="53"/>
      <c r="F34" s="31"/>
      <c r="G34" s="31"/>
      <c r="H34" s="35"/>
      <c r="I34" s="54"/>
      <c r="J34" s="36"/>
      <c r="K34" s="40"/>
    </row>
    <row r="35" spans="1:11">
      <c r="A35" s="29"/>
      <c r="B35" s="30"/>
      <c r="C35" s="31"/>
      <c r="D35" s="32"/>
      <c r="E35" s="33"/>
      <c r="F35" s="31"/>
      <c r="G35" s="34"/>
      <c r="H35" s="35"/>
      <c r="I35" s="35"/>
      <c r="K35" s="37"/>
    </row>
    <row r="36" spans="1:11">
      <c r="A36" s="29"/>
      <c r="B36" s="30"/>
      <c r="C36" s="31"/>
      <c r="D36" s="32"/>
      <c r="E36" s="33"/>
      <c r="F36" s="31"/>
      <c r="G36" s="34"/>
      <c r="H36" s="35"/>
      <c r="I36" s="35"/>
      <c r="J36" s="36"/>
      <c r="K36" s="37"/>
    </row>
    <row r="37" spans="1:11">
      <c r="A37" s="29"/>
      <c r="B37" s="30"/>
      <c r="C37" s="31"/>
      <c r="D37" s="32"/>
      <c r="E37" s="33"/>
      <c r="F37" s="31"/>
      <c r="G37" s="34"/>
      <c r="H37" s="35"/>
      <c r="I37" s="35"/>
      <c r="J37" s="36"/>
      <c r="K37" s="37"/>
    </row>
    <row r="38" spans="1:11">
      <c r="A38" s="29"/>
      <c r="B38" s="30"/>
      <c r="C38" s="31"/>
      <c r="D38" s="32"/>
      <c r="E38" s="33"/>
      <c r="F38" s="31"/>
      <c r="G38" s="34"/>
      <c r="H38" s="35"/>
      <c r="I38" s="35"/>
      <c r="J38" s="36"/>
      <c r="K38" s="37"/>
    </row>
    <row r="39" spans="1:11">
      <c r="A39" s="29"/>
      <c r="B39" s="30"/>
      <c r="C39" s="31"/>
      <c r="D39" s="32"/>
      <c r="E39" s="33"/>
      <c r="F39" s="31"/>
      <c r="G39" s="38"/>
      <c r="H39" s="35"/>
      <c r="I39" s="35"/>
      <c r="K39" s="37"/>
    </row>
    <row r="40" spans="1:11">
      <c r="A40" s="29"/>
      <c r="B40" s="30"/>
      <c r="C40" s="31"/>
      <c r="D40" s="32"/>
      <c r="E40" s="33"/>
      <c r="F40" s="41"/>
      <c r="G40" s="34"/>
      <c r="H40" s="35"/>
      <c r="I40" s="35"/>
      <c r="K40" s="37"/>
    </row>
    <row r="41" spans="1:11">
      <c r="A41" s="29"/>
      <c r="B41" s="30"/>
      <c r="C41" s="31"/>
      <c r="D41" s="32"/>
      <c r="E41" s="33"/>
      <c r="F41" s="31"/>
      <c r="G41" s="34"/>
      <c r="H41" s="35"/>
      <c r="I41" s="35"/>
      <c r="K41" s="37"/>
    </row>
    <row r="42" spans="1:11">
      <c r="A42" s="29"/>
      <c r="B42" s="30"/>
      <c r="C42" s="31"/>
      <c r="D42" s="32"/>
      <c r="E42" s="33"/>
      <c r="F42" s="41"/>
      <c r="G42" s="34"/>
      <c r="H42" s="35"/>
      <c r="I42" s="35"/>
      <c r="K42" s="37"/>
    </row>
    <row r="43" spans="1:11">
      <c r="A43" s="29"/>
      <c r="B43" s="30"/>
      <c r="C43" s="31"/>
      <c r="D43" s="32"/>
      <c r="E43" s="33"/>
      <c r="F43" s="31"/>
      <c r="G43" s="34"/>
      <c r="H43" s="35"/>
      <c r="I43" s="35"/>
      <c r="K43" s="37"/>
    </row>
    <row r="44" spans="1:11">
      <c r="A44" s="29"/>
      <c r="B44" s="30"/>
      <c r="C44" s="31"/>
      <c r="D44" s="32"/>
      <c r="E44" s="33"/>
      <c r="F44" s="31"/>
      <c r="G44" s="34"/>
      <c r="H44" s="35"/>
      <c r="I44" s="35"/>
      <c r="K44" s="37"/>
    </row>
    <row r="45" spans="1:11">
      <c r="A45" s="29"/>
      <c r="B45" s="30"/>
      <c r="C45" s="31"/>
      <c r="D45" s="49"/>
      <c r="E45" s="33"/>
      <c r="F45" s="31"/>
      <c r="G45" s="38"/>
      <c r="H45" s="35"/>
      <c r="I45" s="35"/>
      <c r="K45" s="37"/>
    </row>
    <row r="46" spans="1:11">
      <c r="A46" s="29"/>
      <c r="B46" s="30"/>
      <c r="C46" s="31"/>
      <c r="D46" s="32"/>
      <c r="E46" s="33"/>
      <c r="F46" s="31"/>
      <c r="G46" s="34"/>
      <c r="H46" s="35"/>
      <c r="I46" s="35"/>
      <c r="J46" s="36"/>
      <c r="K46" s="37"/>
    </row>
    <row r="47" spans="1:11">
      <c r="A47" s="29"/>
      <c r="B47" s="30"/>
      <c r="C47" s="31"/>
      <c r="D47" s="32"/>
      <c r="E47" s="33"/>
      <c r="F47" s="31"/>
      <c r="G47" s="34"/>
      <c r="H47" s="35"/>
      <c r="I47" s="35"/>
      <c r="J47" s="36"/>
      <c r="K47" s="37"/>
    </row>
    <row r="48" spans="1:11">
      <c r="A48" s="29"/>
      <c r="B48" s="30"/>
      <c r="C48" s="31"/>
      <c r="D48" s="32"/>
      <c r="E48" s="33"/>
      <c r="F48" s="31"/>
      <c r="G48" s="34"/>
      <c r="H48" s="35"/>
      <c r="I48" s="35"/>
      <c r="J48" s="36"/>
      <c r="K48" s="37"/>
    </row>
    <row r="49" spans="1:11">
      <c r="A49" s="42"/>
      <c r="B49" s="52"/>
      <c r="C49" s="46"/>
      <c r="D49" s="45"/>
      <c r="E49" s="46"/>
      <c r="F49" s="31"/>
      <c r="G49" s="31"/>
      <c r="H49" s="35"/>
      <c r="I49" s="54"/>
      <c r="J49" s="36"/>
      <c r="K49" s="40"/>
    </row>
    <row r="50" spans="1:11">
      <c r="A50" s="29"/>
      <c r="B50" s="30"/>
      <c r="C50" s="31"/>
      <c r="D50" s="32"/>
      <c r="E50" s="33"/>
      <c r="F50" s="41"/>
      <c r="G50" s="34"/>
      <c r="H50" s="35"/>
      <c r="I50" s="35"/>
      <c r="K50" s="37"/>
    </row>
    <row r="51" spans="1:11">
      <c r="A51" s="29"/>
      <c r="B51" s="30"/>
      <c r="C51" s="31"/>
      <c r="D51" s="32"/>
      <c r="E51" s="33"/>
      <c r="F51" s="41"/>
      <c r="G51" s="34"/>
      <c r="H51" s="35"/>
      <c r="I51" s="35"/>
      <c r="K51" s="37"/>
    </row>
    <row r="52" spans="1:11">
      <c r="A52" s="29"/>
      <c r="B52" s="30"/>
      <c r="C52" s="31"/>
      <c r="D52" s="32"/>
      <c r="E52" s="33"/>
      <c r="F52" s="41"/>
      <c r="G52" s="34"/>
      <c r="H52" s="35"/>
      <c r="I52" s="35"/>
      <c r="K52" s="37"/>
    </row>
    <row r="53" spans="1:11">
      <c r="A53" s="42"/>
      <c r="B53" s="43"/>
      <c r="C53" s="55"/>
      <c r="D53" s="45"/>
      <c r="E53" s="46"/>
      <c r="F53" s="46"/>
      <c r="G53" s="44"/>
      <c r="H53" s="35"/>
      <c r="I53" s="48"/>
      <c r="J53" s="36"/>
      <c r="K53" s="37"/>
    </row>
    <row r="54" spans="1:11">
      <c r="A54" s="29"/>
      <c r="B54" s="30"/>
      <c r="C54" s="31"/>
      <c r="D54" s="32"/>
      <c r="E54" s="33"/>
      <c r="F54" s="31"/>
      <c r="G54" s="34"/>
      <c r="H54" s="35"/>
      <c r="I54" s="35"/>
      <c r="K54" s="37"/>
    </row>
    <row r="55" spans="1:11">
      <c r="A55" s="29"/>
      <c r="B55" s="30"/>
      <c r="C55" s="31"/>
      <c r="D55" s="32"/>
      <c r="E55" s="33"/>
      <c r="F55" s="31"/>
      <c r="G55" s="34"/>
      <c r="H55" s="35"/>
      <c r="I55" s="35"/>
      <c r="J55" s="36"/>
      <c r="K55" s="37"/>
    </row>
    <row r="56" spans="1:11">
      <c r="A56" s="29"/>
      <c r="B56" s="30"/>
      <c r="C56" s="31"/>
      <c r="D56" s="32"/>
      <c r="E56" s="33"/>
      <c r="F56" s="41"/>
      <c r="G56" s="34"/>
      <c r="H56" s="35"/>
      <c r="I56" s="35"/>
      <c r="K56" s="37"/>
    </row>
    <row r="57" spans="1:11">
      <c r="A57" s="29"/>
      <c r="B57" s="30"/>
      <c r="C57" s="31"/>
      <c r="D57" s="32"/>
      <c r="E57" s="33"/>
      <c r="F57" s="41"/>
      <c r="G57" s="34"/>
      <c r="H57" s="35"/>
      <c r="I57" s="35"/>
      <c r="K57" s="37"/>
    </row>
    <row r="58" spans="1:11">
      <c r="A58" s="29"/>
      <c r="B58" s="30"/>
      <c r="C58" s="31"/>
      <c r="D58" s="32"/>
      <c r="E58" s="33"/>
      <c r="F58" s="41"/>
      <c r="G58" s="34"/>
      <c r="H58" s="35"/>
      <c r="I58" s="35"/>
      <c r="K58" s="37"/>
    </row>
    <row r="59" spans="1:11">
      <c r="A59" s="29"/>
      <c r="B59" s="30"/>
      <c r="C59" s="31"/>
      <c r="D59" s="32"/>
      <c r="E59" s="33"/>
      <c r="F59" s="41"/>
      <c r="G59" s="34"/>
      <c r="H59" s="35"/>
      <c r="I59" s="35"/>
      <c r="K59" s="37"/>
    </row>
    <row r="60" spans="1:11">
      <c r="A60" s="29"/>
      <c r="B60" s="30"/>
      <c r="C60" s="31"/>
      <c r="D60" s="32"/>
      <c r="E60" s="33"/>
      <c r="F60" s="41"/>
      <c r="G60" s="34"/>
      <c r="H60" s="35"/>
      <c r="I60" s="35"/>
      <c r="K60" s="37"/>
    </row>
    <row r="61" spans="1:11">
      <c r="A61" s="29"/>
      <c r="B61" s="30"/>
      <c r="C61" s="31"/>
      <c r="D61" s="32"/>
      <c r="E61" s="33"/>
      <c r="F61" s="41"/>
      <c r="G61" s="34"/>
      <c r="H61" s="35"/>
      <c r="I61" s="35"/>
      <c r="K61" s="37"/>
    </row>
    <row r="62" spans="1:11">
      <c r="A62" s="29"/>
      <c r="B62" s="30"/>
      <c r="C62" s="31"/>
      <c r="D62" s="32"/>
      <c r="E62" s="33"/>
      <c r="F62" s="41"/>
      <c r="G62" s="34"/>
      <c r="H62" s="35"/>
      <c r="I62" s="35"/>
      <c r="K62" s="37"/>
    </row>
    <row r="63" spans="1:11">
      <c r="A63" s="29"/>
      <c r="B63" s="30"/>
      <c r="C63" s="31"/>
      <c r="D63" s="32"/>
      <c r="E63" s="33"/>
      <c r="F63" s="31"/>
      <c r="G63" s="34"/>
      <c r="H63" s="35"/>
      <c r="I63" s="35"/>
      <c r="J63" s="36"/>
      <c r="K63" s="37"/>
    </row>
    <row r="64" spans="1:11">
      <c r="A64" s="42"/>
      <c r="B64" s="43"/>
      <c r="C64" s="44"/>
      <c r="D64" s="45"/>
      <c r="E64" s="43"/>
      <c r="F64" s="47"/>
      <c r="G64" s="44"/>
      <c r="H64" s="35"/>
      <c r="I64" s="48"/>
      <c r="K64" s="37"/>
    </row>
    <row r="65" spans="1:11">
      <c r="A65" s="29"/>
      <c r="B65" s="30"/>
      <c r="C65" s="31"/>
      <c r="D65" s="32"/>
      <c r="E65" s="33"/>
      <c r="F65" s="31"/>
      <c r="G65" s="38"/>
      <c r="H65" s="35"/>
      <c r="I65" s="35"/>
      <c r="K65" s="37"/>
    </row>
    <row r="66" spans="1:11">
      <c r="A66" s="29"/>
      <c r="B66" s="30"/>
      <c r="C66" s="31"/>
      <c r="D66" s="32"/>
      <c r="E66" s="33"/>
      <c r="F66" s="31"/>
      <c r="G66" s="38"/>
      <c r="H66" s="35"/>
      <c r="I66" s="35"/>
      <c r="K66" s="37"/>
    </row>
    <row r="67" spans="1:11">
      <c r="A67" s="42"/>
      <c r="B67" s="52"/>
      <c r="C67" s="46"/>
      <c r="D67" s="45"/>
      <c r="E67" s="46"/>
      <c r="F67" s="31"/>
      <c r="G67" s="31"/>
      <c r="H67" s="35"/>
      <c r="I67" s="54"/>
      <c r="J67" s="36"/>
      <c r="K67" s="40"/>
    </row>
    <row r="68" spans="1:11">
      <c r="A68" s="29"/>
      <c r="B68" s="30"/>
      <c r="C68" s="31"/>
      <c r="D68" s="32"/>
      <c r="E68" s="33"/>
      <c r="F68" s="31"/>
      <c r="G68" s="34"/>
      <c r="H68" s="35"/>
      <c r="I68" s="35"/>
      <c r="K68" s="37"/>
    </row>
    <row r="69" spans="1:11">
      <c r="A69" s="29"/>
      <c r="B69" s="30"/>
      <c r="C69" s="31"/>
      <c r="D69" s="32"/>
      <c r="E69" s="33"/>
      <c r="F69" s="31"/>
      <c r="G69" s="34"/>
      <c r="H69" s="35"/>
      <c r="I69" s="35"/>
      <c r="K69" s="37"/>
    </row>
    <row r="70" spans="1:11">
      <c r="A70" s="29"/>
      <c r="B70" s="30"/>
      <c r="C70" s="31"/>
      <c r="D70" s="32"/>
      <c r="E70" s="33"/>
      <c r="F70" s="31"/>
      <c r="G70" s="38"/>
      <c r="H70" s="35"/>
      <c r="I70" s="35"/>
      <c r="K70" s="37"/>
    </row>
    <row r="71" spans="1:11">
      <c r="A71" s="29"/>
      <c r="B71" s="30"/>
      <c r="C71" s="31"/>
      <c r="D71" s="32"/>
      <c r="E71" s="33"/>
      <c r="F71" s="31"/>
      <c r="G71" s="34"/>
      <c r="H71" s="35"/>
      <c r="I71" s="35"/>
      <c r="J71" s="36"/>
      <c r="K71" s="37"/>
    </row>
    <row r="72" spans="1:11">
      <c r="A72" s="29"/>
      <c r="B72" s="30"/>
      <c r="C72" s="31"/>
      <c r="D72" s="49"/>
      <c r="E72" s="33"/>
      <c r="F72" s="31"/>
      <c r="G72" s="38"/>
      <c r="H72" s="35"/>
      <c r="I72" s="35"/>
      <c r="K72" s="37"/>
    </row>
    <row r="73" spans="1:11">
      <c r="A73" s="29"/>
      <c r="B73" s="30"/>
      <c r="C73" s="31"/>
      <c r="D73" s="49"/>
      <c r="E73" s="33"/>
      <c r="F73" s="31"/>
      <c r="G73" s="38"/>
      <c r="H73" s="35"/>
      <c r="I73" s="35"/>
      <c r="K73" s="37"/>
    </row>
    <row r="74" spans="1:11">
      <c r="A74" s="29"/>
      <c r="B74" s="30"/>
      <c r="C74" s="31"/>
      <c r="D74" s="49"/>
      <c r="E74" s="33"/>
      <c r="F74" s="31"/>
      <c r="G74" s="38"/>
      <c r="H74" s="35"/>
      <c r="I74" s="35"/>
      <c r="K74" s="37"/>
    </row>
    <row r="75" spans="1:11">
      <c r="A75" s="29"/>
      <c r="B75" s="30"/>
      <c r="C75" s="31"/>
      <c r="D75" s="49"/>
      <c r="E75" s="33"/>
      <c r="F75" s="31"/>
      <c r="G75" s="38"/>
      <c r="H75" s="35"/>
      <c r="I75" s="35"/>
      <c r="K75" s="37"/>
    </row>
    <row r="76" spans="1:11">
      <c r="A76" s="29"/>
      <c r="B76" s="30"/>
      <c r="C76" s="31"/>
      <c r="D76" s="49"/>
      <c r="E76" s="33"/>
      <c r="F76" s="31"/>
      <c r="G76" s="38"/>
      <c r="H76" s="35"/>
      <c r="I76" s="35"/>
      <c r="K76" s="37"/>
    </row>
    <row r="77" spans="1:11">
      <c r="A77" s="29"/>
      <c r="B77" s="30"/>
      <c r="C77" s="31"/>
      <c r="D77" s="49"/>
      <c r="E77" s="33"/>
      <c r="F77" s="31"/>
      <c r="G77" s="38"/>
      <c r="H77" s="35"/>
      <c r="I77" s="35"/>
      <c r="K77" s="37"/>
    </row>
    <row r="78" spans="1:11">
      <c r="A78" s="29"/>
      <c r="B78" s="30"/>
      <c r="C78" s="31"/>
      <c r="D78" s="49"/>
      <c r="E78" s="33"/>
      <c r="F78" s="31"/>
      <c r="G78" s="38"/>
      <c r="H78" s="35"/>
      <c r="I78" s="35"/>
      <c r="K78" s="37"/>
    </row>
    <row r="79" spans="1:11">
      <c r="A79" s="29"/>
      <c r="B79" s="30"/>
      <c r="C79" s="31"/>
      <c r="D79" s="49"/>
      <c r="E79" s="33"/>
      <c r="F79" s="31"/>
      <c r="G79" s="38"/>
      <c r="H79" s="35"/>
      <c r="I79" s="35"/>
      <c r="K79" s="37"/>
    </row>
    <row r="80" spans="1:11">
      <c r="A80" s="29"/>
      <c r="B80" s="30"/>
      <c r="C80" s="31"/>
      <c r="D80" s="49"/>
      <c r="E80" s="33"/>
      <c r="F80" s="31"/>
      <c r="G80" s="38"/>
      <c r="H80" s="35"/>
      <c r="I80" s="35"/>
      <c r="K80" s="37"/>
    </row>
    <row r="81" spans="1:11">
      <c r="A81" s="29"/>
      <c r="B81" s="30"/>
      <c r="C81" s="31"/>
      <c r="D81" s="49"/>
      <c r="E81" s="33"/>
      <c r="F81" s="31"/>
      <c r="G81" s="38"/>
      <c r="H81" s="35"/>
      <c r="I81" s="35"/>
      <c r="K81" s="37"/>
    </row>
    <row r="82" spans="1:11">
      <c r="A82" s="29"/>
      <c r="B82" s="30"/>
      <c r="C82" s="31"/>
      <c r="D82" s="49"/>
      <c r="E82" s="33"/>
      <c r="F82" s="31"/>
      <c r="G82" s="38"/>
      <c r="H82" s="35"/>
      <c r="I82" s="35"/>
      <c r="K82" s="37"/>
    </row>
    <row r="83" spans="1:11">
      <c r="A83" s="29"/>
      <c r="B83" s="30"/>
      <c r="C83" s="31"/>
      <c r="D83" s="49"/>
      <c r="E83" s="33"/>
      <c r="F83" s="31"/>
      <c r="G83" s="38"/>
      <c r="H83" s="35"/>
      <c r="I83" s="35"/>
      <c r="K83" s="37"/>
    </row>
    <row r="84" spans="1:11">
      <c r="A84" s="29"/>
      <c r="B84" s="30"/>
      <c r="C84" s="31"/>
      <c r="D84" s="49"/>
      <c r="E84" s="33"/>
      <c r="F84" s="31"/>
      <c r="G84" s="38"/>
      <c r="H84" s="35"/>
      <c r="I84" s="35"/>
      <c r="K84" s="37"/>
    </row>
    <row r="85" spans="1:11">
      <c r="A85" s="29"/>
      <c r="B85" s="30"/>
      <c r="C85" s="31"/>
      <c r="D85" s="49"/>
      <c r="E85" s="33"/>
      <c r="F85" s="31"/>
      <c r="G85" s="38"/>
      <c r="H85" s="35"/>
      <c r="I85" s="35"/>
      <c r="K85" s="37"/>
    </row>
    <row r="86" spans="1:11">
      <c r="A86" s="29"/>
      <c r="B86" s="30"/>
      <c r="C86" s="31"/>
      <c r="D86" s="49"/>
      <c r="E86" s="33"/>
      <c r="F86" s="31"/>
      <c r="G86" s="38"/>
      <c r="H86" s="35"/>
      <c r="I86" s="35"/>
      <c r="K86" s="37"/>
    </row>
    <row r="87" spans="1:11">
      <c r="A87" s="29"/>
      <c r="B87" s="30"/>
      <c r="C87" s="31"/>
      <c r="D87" s="49"/>
      <c r="E87" s="33"/>
      <c r="F87" s="31"/>
      <c r="G87" s="38"/>
      <c r="H87" s="35"/>
      <c r="I87" s="35"/>
      <c r="K87" s="37"/>
    </row>
    <row r="88" spans="1:11">
      <c r="A88" s="29"/>
      <c r="B88" s="30"/>
      <c r="C88" s="31"/>
      <c r="D88" s="49"/>
      <c r="E88" s="33"/>
      <c r="F88" s="31"/>
      <c r="G88" s="38"/>
      <c r="H88" s="35"/>
      <c r="I88" s="35"/>
      <c r="K88" s="37"/>
    </row>
    <row r="89" spans="1:11">
      <c r="A89" s="42"/>
      <c r="B89" s="43"/>
      <c r="C89" s="55"/>
      <c r="D89" s="45"/>
      <c r="E89" s="46"/>
      <c r="F89" s="31"/>
      <c r="G89" s="43"/>
      <c r="H89" s="35"/>
      <c r="I89" s="54"/>
      <c r="K89" s="37"/>
    </row>
    <row r="90" spans="1:11">
      <c r="A90" s="42"/>
      <c r="B90" s="43"/>
      <c r="C90" s="55"/>
      <c r="D90" s="45"/>
      <c r="E90" s="46"/>
      <c r="F90" s="31"/>
      <c r="G90" s="43"/>
      <c r="H90" s="35"/>
      <c r="I90" s="54"/>
      <c r="K90" s="37"/>
    </row>
    <row r="91" spans="1:11">
      <c r="A91" s="42"/>
      <c r="B91" s="43"/>
      <c r="C91" s="55"/>
      <c r="D91" s="45"/>
      <c r="E91" s="46"/>
      <c r="F91" s="31"/>
      <c r="G91" s="43"/>
      <c r="H91" s="35"/>
      <c r="I91" s="54"/>
      <c r="K91" s="37"/>
    </row>
    <row r="92" spans="1:11">
      <c r="A92" s="29"/>
      <c r="B92" s="30"/>
      <c r="C92" s="31"/>
      <c r="D92" s="32"/>
      <c r="E92" s="33"/>
      <c r="F92" s="41"/>
      <c r="G92" s="34"/>
      <c r="H92" s="35"/>
      <c r="I92" s="35"/>
      <c r="K92" s="37"/>
    </row>
    <row r="93" spans="1:11">
      <c r="A93" s="29"/>
      <c r="B93" s="30"/>
      <c r="C93" s="31"/>
      <c r="D93" s="32"/>
      <c r="E93" s="33"/>
      <c r="F93" s="41"/>
      <c r="G93" s="34"/>
      <c r="H93" s="35"/>
      <c r="I93" s="35"/>
      <c r="K93" s="37"/>
    </row>
    <row r="94" spans="1:11">
      <c r="A94" s="29"/>
      <c r="B94" s="30"/>
      <c r="C94" s="31"/>
      <c r="D94" s="32"/>
      <c r="E94" s="33"/>
      <c r="F94" s="41"/>
      <c r="G94" s="34"/>
      <c r="H94" s="35"/>
      <c r="I94" s="35"/>
      <c r="K94" s="37"/>
    </row>
    <row r="95" spans="1:11">
      <c r="A95" s="29"/>
      <c r="B95" s="30"/>
      <c r="C95" s="31"/>
      <c r="D95" s="32"/>
      <c r="E95" s="33"/>
      <c r="F95" s="41"/>
      <c r="G95" s="34"/>
      <c r="H95" s="35"/>
      <c r="I95" s="35"/>
      <c r="K95" s="37"/>
    </row>
    <row r="96" spans="1:11">
      <c r="A96" s="29"/>
      <c r="B96" s="30"/>
      <c r="C96" s="31"/>
      <c r="D96" s="32"/>
      <c r="E96" s="33"/>
      <c r="F96" s="41"/>
      <c r="G96" s="34"/>
      <c r="H96" s="35"/>
      <c r="I96" s="35"/>
      <c r="K96" s="37"/>
    </row>
    <row r="97" spans="1:11">
      <c r="A97" s="29"/>
      <c r="B97" s="30"/>
      <c r="C97" s="31"/>
      <c r="D97" s="32"/>
      <c r="E97" s="33"/>
      <c r="F97" s="31"/>
      <c r="G97" s="38"/>
      <c r="H97" s="35"/>
      <c r="I97" s="35"/>
      <c r="K97" s="37"/>
    </row>
    <row r="98" spans="1:11">
      <c r="A98" s="56"/>
      <c r="B98" s="57"/>
      <c r="C98" s="58"/>
      <c r="D98" s="49"/>
      <c r="E98" s="59"/>
      <c r="F98" s="31"/>
      <c r="G98" s="60"/>
      <c r="H98" s="35"/>
      <c r="I98" s="61"/>
      <c r="K98" s="37"/>
    </row>
    <row r="99" spans="1:11">
      <c r="A99" s="29"/>
      <c r="B99" s="30"/>
      <c r="C99" s="31"/>
      <c r="D99" s="49"/>
      <c r="E99" s="33"/>
      <c r="F99" s="31"/>
      <c r="G99" s="38"/>
      <c r="H99" s="35"/>
      <c r="I99" s="35"/>
      <c r="K99" s="37"/>
    </row>
    <row r="100" spans="1:11">
      <c r="A100" s="29"/>
      <c r="B100" s="30"/>
      <c r="C100" s="31"/>
      <c r="D100" s="49"/>
      <c r="E100" s="33"/>
      <c r="F100" s="31"/>
      <c r="G100" s="38"/>
      <c r="H100" s="35"/>
      <c r="I100" s="35"/>
      <c r="K100" s="37"/>
    </row>
    <row r="101" spans="1:11">
      <c r="A101" s="29"/>
      <c r="B101" s="30"/>
      <c r="C101" s="31"/>
      <c r="D101" s="49"/>
      <c r="E101" s="33"/>
      <c r="F101" s="31"/>
      <c r="G101" s="38"/>
      <c r="H101" s="35"/>
      <c r="I101" s="35"/>
      <c r="K101" s="37"/>
    </row>
    <row r="102" spans="1:11">
      <c r="A102" s="29"/>
      <c r="B102" s="30"/>
      <c r="C102" s="31"/>
      <c r="D102" s="49"/>
      <c r="E102" s="33"/>
      <c r="F102" s="31"/>
      <c r="G102" s="38"/>
      <c r="H102" s="35"/>
      <c r="I102" s="35"/>
      <c r="K102" s="37"/>
    </row>
    <row r="103" spans="1:11">
      <c r="A103" s="56"/>
      <c r="B103" s="57"/>
      <c r="C103" s="58"/>
      <c r="D103" s="49"/>
      <c r="E103" s="59"/>
      <c r="F103" s="31"/>
      <c r="G103" s="60"/>
      <c r="H103" s="35"/>
      <c r="I103" s="61"/>
      <c r="K103" s="37"/>
    </row>
    <row r="104" spans="1:11">
      <c r="A104" s="29"/>
      <c r="B104" s="30"/>
      <c r="C104" s="31"/>
      <c r="D104" s="49"/>
      <c r="E104" s="33"/>
      <c r="F104" s="31"/>
      <c r="G104" s="38"/>
      <c r="H104" s="35"/>
      <c r="I104" s="35"/>
      <c r="K104" s="37"/>
    </row>
    <row r="105" spans="1:11">
      <c r="A105" s="29"/>
      <c r="B105" s="30"/>
      <c r="C105" s="31"/>
      <c r="D105" s="32"/>
      <c r="E105" s="33"/>
      <c r="F105" s="31"/>
      <c r="G105" s="38"/>
      <c r="H105" s="35"/>
      <c r="I105" s="35"/>
      <c r="K105" s="37"/>
    </row>
    <row r="106" spans="1:11">
      <c r="A106" s="29"/>
      <c r="B106" s="30"/>
      <c r="C106" s="31"/>
      <c r="D106" s="32"/>
      <c r="E106" s="33"/>
      <c r="F106" s="31"/>
      <c r="G106" s="38"/>
      <c r="H106" s="35"/>
      <c r="I106" s="35"/>
      <c r="K106" s="37"/>
    </row>
    <row r="107" spans="1:11">
      <c r="A107" s="29"/>
      <c r="B107" s="30"/>
      <c r="C107" s="31"/>
      <c r="D107" s="32"/>
      <c r="E107" s="33"/>
      <c r="F107" s="41"/>
      <c r="G107" s="34"/>
      <c r="H107" s="35"/>
      <c r="I107" s="35"/>
      <c r="K107" s="37"/>
    </row>
    <row r="108" spans="1:11">
      <c r="A108" s="29"/>
      <c r="B108" s="30"/>
      <c r="C108" s="31"/>
      <c r="D108" s="32"/>
      <c r="E108" s="33"/>
      <c r="F108" s="41"/>
      <c r="G108" s="34"/>
      <c r="H108" s="35"/>
      <c r="I108" s="35"/>
      <c r="K108" s="37"/>
    </row>
    <row r="109" spans="1:11">
      <c r="A109" s="29"/>
      <c r="B109" s="30"/>
      <c r="C109" s="31"/>
      <c r="D109" s="32"/>
      <c r="E109" s="33"/>
      <c r="F109" s="50"/>
      <c r="G109" s="34"/>
      <c r="H109" s="35"/>
      <c r="I109" s="51"/>
      <c r="K109" s="37"/>
    </row>
    <row r="110" spans="1:11">
      <c r="A110" s="29"/>
      <c r="B110" s="30"/>
      <c r="C110" s="31"/>
      <c r="D110" s="32"/>
      <c r="E110" s="33"/>
      <c r="F110" s="41"/>
      <c r="G110" s="34"/>
      <c r="H110" s="35"/>
      <c r="I110" s="35"/>
      <c r="K110" s="37"/>
    </row>
    <row r="111" spans="1:11">
      <c r="A111" s="29"/>
      <c r="B111" s="30"/>
      <c r="C111" s="31"/>
      <c r="D111" s="32"/>
      <c r="E111" s="33"/>
      <c r="F111" s="50"/>
      <c r="G111" s="34"/>
      <c r="H111" s="35"/>
      <c r="I111" s="51"/>
      <c r="K111" s="37"/>
    </row>
    <row r="112" spans="1:11">
      <c r="A112" s="29"/>
      <c r="B112" s="30"/>
      <c r="C112" s="31"/>
      <c r="D112" s="32"/>
      <c r="E112" s="33"/>
      <c r="F112" s="50"/>
      <c r="G112" s="34"/>
      <c r="H112" s="35"/>
      <c r="I112" s="51"/>
      <c r="K112" s="37"/>
    </row>
    <row r="113" spans="1:11">
      <c r="A113" s="29"/>
      <c r="B113" s="30"/>
      <c r="C113" s="31"/>
      <c r="D113" s="32"/>
      <c r="E113" s="33"/>
      <c r="F113" s="50"/>
      <c r="G113" s="34"/>
      <c r="H113" s="35"/>
      <c r="I113" s="51"/>
      <c r="K113" s="37"/>
    </row>
    <row r="114" spans="1:11">
      <c r="A114" s="29"/>
      <c r="B114" s="30"/>
      <c r="C114" s="31"/>
      <c r="D114" s="32"/>
      <c r="E114" s="33"/>
      <c r="F114" s="50"/>
      <c r="G114" s="34"/>
      <c r="H114" s="35"/>
      <c r="I114" s="51"/>
      <c r="K114" s="37"/>
    </row>
    <row r="115" spans="1:11">
      <c r="A115" s="29"/>
      <c r="B115" s="30"/>
      <c r="C115" s="31"/>
      <c r="D115" s="32"/>
      <c r="E115" s="33"/>
      <c r="F115" s="50"/>
      <c r="G115" s="34"/>
      <c r="H115" s="35"/>
      <c r="I115" s="51"/>
      <c r="K115" s="37"/>
    </row>
    <row r="116" spans="1:11">
      <c r="A116" s="29"/>
      <c r="B116" s="30"/>
      <c r="C116" s="31"/>
      <c r="D116" s="32"/>
      <c r="E116" s="33"/>
      <c r="F116" s="50"/>
      <c r="G116" s="34"/>
      <c r="H116" s="35"/>
      <c r="I116" s="51"/>
      <c r="K116" s="37"/>
    </row>
    <row r="117" spans="1:11">
      <c r="A117" s="29"/>
      <c r="B117" s="30"/>
      <c r="C117" s="31"/>
      <c r="D117" s="32"/>
      <c r="E117" s="33"/>
      <c r="F117" s="50"/>
      <c r="G117" s="34"/>
      <c r="H117" s="35"/>
      <c r="I117" s="51"/>
      <c r="K117" s="37"/>
    </row>
    <row r="118" spans="1:11">
      <c r="A118" s="29"/>
      <c r="B118" s="30"/>
      <c r="C118" s="31"/>
      <c r="D118" s="32"/>
      <c r="E118" s="33"/>
      <c r="F118" s="50"/>
      <c r="G118" s="34"/>
      <c r="H118" s="35"/>
      <c r="I118" s="51"/>
      <c r="K118" s="37"/>
    </row>
    <row r="119" spans="1:11">
      <c r="A119" s="29"/>
      <c r="B119" s="30"/>
      <c r="C119" s="31"/>
      <c r="D119" s="32"/>
      <c r="E119" s="33"/>
      <c r="F119" s="31"/>
      <c r="G119" s="34"/>
      <c r="H119" s="35"/>
      <c r="I119" s="39"/>
      <c r="J119" s="36"/>
      <c r="K119" s="40"/>
    </row>
    <row r="120" spans="1:11">
      <c r="A120" s="42"/>
      <c r="B120" s="43"/>
      <c r="C120" s="55"/>
      <c r="D120" s="45"/>
      <c r="E120" s="46"/>
      <c r="F120" s="31"/>
      <c r="G120" s="44"/>
      <c r="H120" s="35"/>
      <c r="I120" s="46"/>
      <c r="K120" s="37"/>
    </row>
    <row r="121" spans="1:11">
      <c r="A121" s="42"/>
      <c r="B121" s="43"/>
      <c r="C121" s="44"/>
      <c r="D121" s="45"/>
      <c r="E121" s="43"/>
      <c r="F121" s="47"/>
      <c r="G121" s="44"/>
      <c r="H121" s="35"/>
      <c r="I121" s="48"/>
      <c r="K121" s="37"/>
    </row>
    <row r="122" spans="1:11">
      <c r="A122" s="42"/>
      <c r="B122" s="43"/>
      <c r="C122" s="44"/>
      <c r="D122" s="45"/>
      <c r="E122" s="43"/>
      <c r="F122" s="47"/>
      <c r="G122" s="44"/>
      <c r="H122" s="35"/>
      <c r="I122" s="48"/>
      <c r="K122" s="37"/>
    </row>
    <row r="123" spans="1:11">
      <c r="A123" s="42"/>
      <c r="B123" s="43"/>
      <c r="C123" s="44"/>
      <c r="D123" s="45"/>
      <c r="E123" s="43"/>
      <c r="F123" s="47"/>
      <c r="G123" s="44"/>
      <c r="H123" s="35"/>
      <c r="I123" s="48"/>
      <c r="K123" s="37"/>
    </row>
    <row r="124" spans="1:11">
      <c r="A124" s="29"/>
      <c r="B124" s="30"/>
      <c r="C124" s="31"/>
      <c r="D124" s="32"/>
      <c r="E124" s="33"/>
      <c r="F124" s="31"/>
      <c r="G124" s="34"/>
      <c r="H124" s="35"/>
      <c r="I124" s="35"/>
      <c r="K124" s="37"/>
    </row>
    <row r="125" spans="1:11">
      <c r="A125" s="29"/>
      <c r="B125" s="30"/>
      <c r="C125" s="31"/>
      <c r="D125" s="32"/>
      <c r="E125" s="33"/>
      <c r="F125" s="31"/>
      <c r="G125" s="34"/>
      <c r="H125" s="35"/>
      <c r="I125" s="35"/>
      <c r="K125" s="37"/>
    </row>
    <row r="126" spans="1:11">
      <c r="A126" s="29"/>
      <c r="B126" s="30"/>
      <c r="C126" s="31"/>
      <c r="D126" s="32"/>
      <c r="E126" s="33"/>
      <c r="F126" s="31"/>
      <c r="G126" s="34"/>
      <c r="H126" s="35"/>
      <c r="I126" s="35"/>
      <c r="K126" s="37"/>
    </row>
    <row r="127" spans="1:11">
      <c r="A127" s="29"/>
      <c r="B127" s="30"/>
      <c r="C127" s="31"/>
      <c r="D127" s="32"/>
      <c r="E127" s="33"/>
      <c r="F127" s="31"/>
      <c r="G127" s="34"/>
      <c r="H127" s="35"/>
      <c r="I127" s="35"/>
      <c r="K127" s="37"/>
    </row>
    <row r="128" spans="1:11">
      <c r="A128" s="29"/>
      <c r="B128" s="30"/>
      <c r="C128" s="31"/>
      <c r="D128" s="32"/>
      <c r="E128" s="33"/>
      <c r="F128" s="31"/>
      <c r="G128" s="34"/>
      <c r="H128" s="35"/>
      <c r="I128" s="35"/>
      <c r="K128" s="37"/>
    </row>
    <row r="129" spans="1:11">
      <c r="A129" s="29"/>
      <c r="B129" s="30"/>
      <c r="C129" s="31"/>
      <c r="D129" s="32"/>
      <c r="E129" s="33"/>
      <c r="F129" s="31"/>
      <c r="G129" s="34"/>
      <c r="H129" s="35"/>
      <c r="I129" s="35"/>
      <c r="K129" s="37"/>
    </row>
    <row r="130" spans="1:11">
      <c r="A130" s="29"/>
      <c r="B130" s="30"/>
      <c r="C130" s="31"/>
      <c r="D130" s="32"/>
      <c r="E130" s="33"/>
      <c r="F130" s="31"/>
      <c r="G130" s="34"/>
      <c r="H130" s="35"/>
      <c r="I130" s="35"/>
      <c r="K130" s="37"/>
    </row>
    <row r="131" spans="1:11">
      <c r="A131" s="29"/>
      <c r="B131" s="30"/>
      <c r="C131" s="31"/>
      <c r="D131" s="32"/>
      <c r="E131" s="33"/>
      <c r="F131" s="31"/>
      <c r="G131" s="34"/>
      <c r="H131" s="35"/>
      <c r="I131" s="35"/>
      <c r="K131" s="37"/>
    </row>
    <row r="132" spans="1:11">
      <c r="A132" s="29"/>
      <c r="B132" s="30"/>
      <c r="C132" s="31"/>
      <c r="D132" s="32"/>
      <c r="E132" s="33"/>
      <c r="F132" s="31"/>
      <c r="G132" s="34"/>
      <c r="H132" s="35"/>
      <c r="I132" s="35"/>
      <c r="K132" s="37"/>
    </row>
    <row r="133" spans="1:11">
      <c r="A133" s="29"/>
      <c r="B133" s="30"/>
      <c r="C133" s="31"/>
      <c r="D133" s="32"/>
      <c r="E133" s="33"/>
      <c r="F133" s="31"/>
      <c r="G133" s="34"/>
      <c r="H133" s="35"/>
      <c r="I133" s="35"/>
      <c r="K133" s="37"/>
    </row>
    <row r="134" spans="1:11">
      <c r="A134" s="29"/>
      <c r="B134" s="30"/>
      <c r="C134" s="31"/>
      <c r="D134" s="32"/>
      <c r="E134" s="33"/>
      <c r="F134" s="31"/>
      <c r="G134" s="34"/>
      <c r="H134" s="35"/>
      <c r="I134" s="35"/>
      <c r="K134" s="37"/>
    </row>
    <row r="135" spans="1:11">
      <c r="A135" s="29"/>
      <c r="B135" s="30"/>
      <c r="C135" s="31"/>
      <c r="D135" s="32"/>
      <c r="E135" s="33"/>
      <c r="F135" s="31"/>
      <c r="G135" s="34"/>
      <c r="H135" s="35"/>
      <c r="I135" s="35"/>
      <c r="J135" s="36"/>
      <c r="K135" s="37"/>
    </row>
    <row r="136" spans="1:11">
      <c r="A136" s="29"/>
      <c r="B136" s="30"/>
      <c r="C136" s="31"/>
      <c r="D136" s="32"/>
      <c r="E136" s="33"/>
      <c r="F136" s="31"/>
      <c r="G136" s="34"/>
      <c r="H136" s="35"/>
      <c r="I136" s="35"/>
      <c r="J136" s="36"/>
      <c r="K136" s="37"/>
    </row>
    <row r="137" spans="1:11">
      <c r="A137" s="29"/>
      <c r="B137" s="30"/>
      <c r="C137" s="31"/>
      <c r="D137" s="32"/>
      <c r="E137" s="33"/>
      <c r="F137" s="31"/>
      <c r="G137" s="38"/>
      <c r="H137" s="35"/>
      <c r="I137" s="35"/>
      <c r="K137" s="37"/>
    </row>
    <row r="138" spans="1:11">
      <c r="A138" s="29"/>
      <c r="B138" s="30"/>
      <c r="C138" s="31"/>
      <c r="D138" s="32"/>
      <c r="E138" s="33"/>
      <c r="F138" s="31"/>
      <c r="G138" s="34"/>
      <c r="H138" s="35"/>
      <c r="I138" s="35"/>
      <c r="J138" s="36"/>
      <c r="K138" s="37"/>
    </row>
    <row r="139" spans="1:11">
      <c r="A139" s="62"/>
      <c r="B139" s="44"/>
      <c r="C139" s="55"/>
      <c r="D139" s="63"/>
      <c r="E139" s="46"/>
      <c r="F139" s="31"/>
      <c r="G139" s="44"/>
      <c r="H139" s="35"/>
      <c r="I139" s="48"/>
      <c r="J139" s="36"/>
      <c r="K139" s="37"/>
    </row>
    <row r="140" spans="1:11">
      <c r="A140" s="29"/>
      <c r="B140" s="30"/>
      <c r="C140" s="31"/>
      <c r="D140" s="32"/>
      <c r="E140" s="33"/>
      <c r="F140" s="31"/>
      <c r="G140" s="34"/>
      <c r="H140" s="35"/>
      <c r="I140" s="35"/>
      <c r="K140" s="37"/>
    </row>
    <row r="141" spans="1:11">
      <c r="A141" s="42"/>
      <c r="B141" s="52"/>
      <c r="C141" s="46"/>
      <c r="D141" s="45"/>
      <c r="E141" s="46"/>
      <c r="F141" s="31"/>
      <c r="G141" s="31"/>
      <c r="H141" s="35"/>
      <c r="I141" s="54"/>
      <c r="J141" s="36"/>
      <c r="K141" s="40"/>
    </row>
    <row r="142" spans="1:11">
      <c r="A142" s="42"/>
      <c r="B142" s="43"/>
      <c r="C142" s="44"/>
      <c r="D142" s="45"/>
      <c r="E142" s="46"/>
      <c r="F142" s="47"/>
      <c r="G142" s="44"/>
      <c r="H142" s="35"/>
      <c r="I142" s="48"/>
      <c r="K142" s="37"/>
    </row>
    <row r="143" spans="1:11">
      <c r="A143" s="42"/>
      <c r="B143" s="43"/>
      <c r="C143" s="44"/>
      <c r="D143" s="45"/>
      <c r="E143" s="46"/>
      <c r="F143" s="47"/>
      <c r="G143" s="44"/>
      <c r="H143" s="35"/>
      <c r="I143" s="48"/>
      <c r="K143" s="37"/>
    </row>
    <row r="144" spans="1:11">
      <c r="A144" s="29"/>
      <c r="B144" s="30"/>
      <c r="C144" s="31"/>
      <c r="D144" s="32"/>
      <c r="E144" s="33"/>
      <c r="F144" s="31"/>
      <c r="G144" s="34"/>
      <c r="H144" s="35"/>
      <c r="I144" s="35"/>
      <c r="K144" s="37"/>
    </row>
    <row r="145" spans="1:11">
      <c r="A145" s="29"/>
      <c r="B145" s="30"/>
      <c r="C145" s="31"/>
      <c r="D145" s="32"/>
      <c r="E145" s="33"/>
      <c r="F145" s="31"/>
      <c r="G145" s="34"/>
      <c r="H145" s="35"/>
      <c r="I145" s="35"/>
      <c r="K145" s="37"/>
    </row>
    <row r="146" spans="1:11">
      <c r="A146" s="42"/>
      <c r="B146" s="52"/>
      <c r="C146" s="46"/>
      <c r="D146" s="45"/>
      <c r="E146" s="46"/>
      <c r="F146" s="31"/>
      <c r="G146" s="31"/>
      <c r="H146" s="35"/>
      <c r="I146" s="54"/>
      <c r="J146" s="36"/>
      <c r="K146" s="40"/>
    </row>
    <row r="147" spans="1:11">
      <c r="A147" s="29"/>
      <c r="B147" s="30"/>
      <c r="C147" s="31"/>
      <c r="D147" s="32"/>
      <c r="E147" s="33"/>
      <c r="F147" s="31"/>
      <c r="G147" s="34"/>
      <c r="H147" s="35"/>
      <c r="I147" s="39"/>
      <c r="J147" s="36"/>
      <c r="K147" s="40"/>
    </row>
    <row r="148" spans="1:11">
      <c r="A148" s="29"/>
      <c r="B148" s="30"/>
      <c r="C148" s="31"/>
      <c r="D148" s="32"/>
      <c r="E148" s="33"/>
      <c r="F148" s="31"/>
      <c r="G148" s="34"/>
      <c r="H148" s="35"/>
      <c r="I148" s="35"/>
      <c r="J148" s="36"/>
      <c r="K148" s="37"/>
    </row>
    <row r="149" spans="1:11">
      <c r="A149" s="29"/>
      <c r="B149" s="30"/>
      <c r="C149" s="31"/>
      <c r="D149" s="32"/>
      <c r="E149" s="33"/>
      <c r="F149" s="31"/>
      <c r="G149" s="34"/>
      <c r="H149" s="35"/>
      <c r="I149" s="35"/>
      <c r="J149" s="36"/>
      <c r="K149" s="37"/>
    </row>
    <row r="150" spans="1:11">
      <c r="A150" s="29"/>
      <c r="B150" s="30"/>
      <c r="C150" s="31"/>
      <c r="D150" s="32"/>
      <c r="E150" s="33"/>
      <c r="F150" s="31"/>
      <c r="G150" s="34"/>
      <c r="H150" s="35"/>
      <c r="I150" s="35"/>
      <c r="K150" s="37"/>
    </row>
    <row r="151" spans="1:11">
      <c r="A151" s="29"/>
      <c r="B151" s="30"/>
      <c r="C151" s="31"/>
      <c r="D151" s="32"/>
      <c r="E151" s="33"/>
      <c r="F151" s="31"/>
      <c r="G151" s="34"/>
      <c r="H151" s="35"/>
      <c r="I151" s="35"/>
      <c r="J151" s="36"/>
      <c r="K151" s="37"/>
    </row>
    <row r="152" spans="1:11">
      <c r="A152" s="42"/>
      <c r="B152" s="52"/>
      <c r="C152" s="46"/>
      <c r="D152" s="45"/>
      <c r="E152" s="46"/>
      <c r="F152" s="31"/>
      <c r="G152" s="31"/>
      <c r="H152" s="35"/>
      <c r="I152" s="54"/>
      <c r="J152" s="36"/>
      <c r="K152" s="40"/>
    </row>
    <row r="153" spans="1:11">
      <c r="A153" s="29"/>
      <c r="B153" s="30"/>
      <c r="C153" s="31"/>
      <c r="D153" s="32"/>
      <c r="E153" s="33"/>
      <c r="F153" s="31"/>
      <c r="G153" s="34"/>
      <c r="H153" s="35"/>
      <c r="I153" s="35"/>
      <c r="J153" s="36"/>
      <c r="K153" s="37"/>
    </row>
    <row r="154" spans="1:11">
      <c r="A154" s="29"/>
      <c r="B154" s="30"/>
      <c r="C154" s="31"/>
      <c r="D154" s="32"/>
      <c r="E154" s="33"/>
      <c r="F154" s="31"/>
      <c r="G154" s="34"/>
      <c r="H154" s="35"/>
      <c r="I154" s="35"/>
      <c r="J154" s="36"/>
      <c r="K154" s="37"/>
    </row>
    <row r="155" spans="1:11">
      <c r="A155" s="29"/>
      <c r="B155" s="30"/>
      <c r="C155" s="31"/>
      <c r="D155" s="32"/>
      <c r="E155" s="33"/>
      <c r="F155" s="31"/>
      <c r="G155" s="34"/>
      <c r="H155" s="35"/>
      <c r="I155" s="35"/>
      <c r="J155" s="36"/>
      <c r="K155" s="37"/>
    </row>
    <row r="156" spans="1:11">
      <c r="A156" s="29"/>
      <c r="B156" s="30"/>
      <c r="C156" s="31"/>
      <c r="D156" s="32"/>
      <c r="E156" s="33"/>
      <c r="F156" s="31"/>
      <c r="G156" s="34"/>
      <c r="H156" s="35"/>
      <c r="I156" s="35"/>
      <c r="J156" s="36"/>
      <c r="K156" s="37"/>
    </row>
    <row r="157" spans="1:11">
      <c r="A157" s="29"/>
      <c r="B157" s="30"/>
      <c r="C157" s="31"/>
      <c r="D157" s="32"/>
      <c r="E157" s="33"/>
      <c r="F157" s="31"/>
      <c r="G157" s="34"/>
      <c r="H157" s="35"/>
      <c r="I157" s="35"/>
      <c r="J157" s="36"/>
      <c r="K157" s="37"/>
    </row>
    <row r="158" spans="1:11">
      <c r="A158" s="29"/>
      <c r="B158" s="30"/>
      <c r="C158" s="31"/>
      <c r="D158" s="32"/>
      <c r="E158" s="33"/>
      <c r="F158" s="31"/>
      <c r="G158" s="34"/>
      <c r="H158" s="35"/>
      <c r="I158" s="35"/>
      <c r="J158" s="36"/>
      <c r="K158" s="37"/>
    </row>
    <row r="159" spans="1:11">
      <c r="A159" s="42"/>
      <c r="B159" s="52"/>
      <c r="C159" s="46"/>
      <c r="D159" s="45"/>
      <c r="E159" s="46"/>
      <c r="F159" s="31"/>
      <c r="G159" s="31"/>
      <c r="H159" s="35"/>
      <c r="I159" s="54"/>
      <c r="J159" s="36"/>
      <c r="K159" s="40"/>
    </row>
    <row r="160" spans="1:11">
      <c r="A160" s="29"/>
      <c r="B160" s="30"/>
      <c r="C160" s="31"/>
      <c r="D160" s="32"/>
      <c r="E160" s="33"/>
      <c r="F160" s="31"/>
      <c r="G160" s="34"/>
      <c r="H160" s="35"/>
      <c r="I160" s="35"/>
      <c r="K160" s="37"/>
    </row>
    <row r="161" spans="1:11">
      <c r="A161" s="29"/>
      <c r="B161" s="30"/>
      <c r="C161" s="31"/>
      <c r="D161" s="32"/>
      <c r="E161" s="33"/>
      <c r="F161" s="31"/>
      <c r="G161" s="38"/>
      <c r="H161" s="35"/>
      <c r="I161" s="35"/>
      <c r="K161" s="37"/>
    </row>
    <row r="162" spans="1:11">
      <c r="A162" s="29"/>
      <c r="B162" s="30"/>
      <c r="C162" s="31"/>
      <c r="D162" s="32"/>
      <c r="E162" s="33"/>
      <c r="F162" s="31"/>
      <c r="G162" s="34"/>
      <c r="H162" s="35"/>
      <c r="I162" s="35"/>
    </row>
    <row r="163" spans="1:11">
      <c r="A163" s="29"/>
      <c r="B163" s="30"/>
      <c r="C163" s="31"/>
      <c r="D163" s="32"/>
      <c r="E163" s="33"/>
      <c r="F163" s="31"/>
      <c r="G163" s="34"/>
      <c r="H163" s="35"/>
      <c r="I163" s="35"/>
    </row>
    <row r="164" spans="1:11">
      <c r="A164" s="29"/>
      <c r="B164" s="30"/>
      <c r="C164" s="31"/>
      <c r="D164" s="32"/>
      <c r="E164" s="33"/>
      <c r="F164" s="31"/>
      <c r="G164" s="34"/>
      <c r="H164" s="35"/>
      <c r="I164" s="35"/>
    </row>
    <row r="165" spans="1:11">
      <c r="A165" s="29"/>
      <c r="B165" s="30"/>
      <c r="C165" s="31"/>
      <c r="D165" s="32"/>
      <c r="E165" s="33"/>
      <c r="F165" s="31"/>
      <c r="G165" s="34"/>
      <c r="H165" s="35"/>
      <c r="I165" s="35"/>
    </row>
    <row r="166" spans="1:11">
      <c r="A166" s="29"/>
      <c r="B166" s="30"/>
      <c r="C166" s="31"/>
      <c r="D166" s="32"/>
      <c r="E166" s="33"/>
      <c r="F166" s="31"/>
      <c r="G166" s="34"/>
      <c r="H166" s="35"/>
      <c r="I166" s="35"/>
      <c r="K166" s="37"/>
    </row>
    <row r="167" spans="1:11">
      <c r="A167" s="29"/>
      <c r="B167" s="30"/>
      <c r="C167" s="31"/>
      <c r="D167" s="32"/>
      <c r="E167" s="33"/>
      <c r="F167" s="31"/>
      <c r="G167" s="34"/>
      <c r="H167" s="35"/>
      <c r="I167" s="35"/>
      <c r="K167" s="37"/>
    </row>
    <row r="168" spans="1:11">
      <c r="A168" s="29"/>
      <c r="B168" s="30"/>
      <c r="C168" s="31"/>
      <c r="D168" s="32"/>
      <c r="E168" s="33"/>
      <c r="F168" s="31"/>
      <c r="G168" s="38"/>
      <c r="H168" s="35"/>
      <c r="I168" s="35"/>
      <c r="K168" s="37"/>
    </row>
    <row r="169" spans="1:11">
      <c r="A169" s="29"/>
      <c r="B169" s="30"/>
      <c r="C169" s="31"/>
      <c r="D169" s="32"/>
      <c r="E169" s="33"/>
      <c r="F169" s="31"/>
      <c r="G169" s="38"/>
      <c r="H169" s="35"/>
      <c r="I169" s="35"/>
      <c r="K169" s="37"/>
    </row>
    <row r="170" spans="1:11">
      <c r="A170" s="29"/>
      <c r="B170" s="30"/>
      <c r="C170" s="31"/>
      <c r="D170" s="32"/>
      <c r="E170" s="33"/>
      <c r="F170" s="31"/>
      <c r="G170" s="38"/>
      <c r="H170" s="35"/>
      <c r="I170" s="35"/>
      <c r="K170" s="37"/>
    </row>
    <row r="171" spans="1:11">
      <c r="A171" s="29"/>
      <c r="B171" s="30"/>
      <c r="C171" s="31"/>
      <c r="D171" s="49"/>
      <c r="E171" s="33"/>
      <c r="F171" s="31"/>
      <c r="G171" s="34"/>
      <c r="H171" s="35"/>
      <c r="I171" s="35"/>
      <c r="K171" s="37"/>
    </row>
    <row r="172" spans="1:11">
      <c r="A172" s="29"/>
      <c r="B172" s="30"/>
      <c r="C172" s="31"/>
      <c r="D172" s="32"/>
      <c r="E172" s="33"/>
      <c r="F172" s="31"/>
      <c r="G172" s="34"/>
      <c r="H172" s="35"/>
      <c r="I172" s="35"/>
      <c r="K172" s="37"/>
    </row>
    <row r="173" spans="1:11">
      <c r="A173" s="29"/>
      <c r="B173" s="30"/>
      <c r="C173" s="31"/>
      <c r="D173" s="32"/>
      <c r="E173" s="33"/>
      <c r="F173" s="31"/>
      <c r="G173" s="34"/>
      <c r="H173" s="35"/>
      <c r="I173" s="35"/>
      <c r="J173" s="36"/>
      <c r="K173" s="37"/>
    </row>
    <row r="174" spans="1:11">
      <c r="A174" s="29"/>
      <c r="B174" s="30"/>
      <c r="C174" s="31"/>
      <c r="D174" s="32"/>
      <c r="E174" s="33"/>
      <c r="F174" s="31"/>
      <c r="G174" s="34"/>
      <c r="H174" s="35"/>
      <c r="I174" s="35"/>
      <c r="J174" s="36"/>
      <c r="K174" s="37"/>
    </row>
    <row r="175" spans="1:11">
      <c r="A175" s="29"/>
      <c r="B175" s="30"/>
      <c r="C175" s="31"/>
      <c r="D175" s="32"/>
      <c r="E175" s="33"/>
      <c r="F175" s="31"/>
      <c r="G175" s="34"/>
      <c r="H175" s="35"/>
      <c r="I175" s="35"/>
      <c r="J175" s="36"/>
      <c r="K175" s="37"/>
    </row>
    <row r="176" spans="1:11">
      <c r="A176" s="29"/>
      <c r="B176" s="30"/>
      <c r="C176" s="31"/>
      <c r="D176" s="32"/>
      <c r="E176" s="33"/>
      <c r="F176" s="31"/>
      <c r="G176" s="34"/>
      <c r="H176" s="35"/>
      <c r="I176" s="35"/>
      <c r="K176" s="37"/>
    </row>
    <row r="177" spans="1:11">
      <c r="A177" s="29"/>
      <c r="B177" s="30"/>
      <c r="C177" s="31"/>
      <c r="D177" s="32"/>
      <c r="E177" s="33"/>
      <c r="F177" s="31"/>
      <c r="G177" s="34"/>
      <c r="H177" s="35"/>
      <c r="I177" s="35"/>
      <c r="K177" s="37"/>
    </row>
    <row r="178" spans="1:11">
      <c r="A178" s="29"/>
      <c r="B178" s="30"/>
      <c r="C178" s="31"/>
      <c r="D178" s="32"/>
      <c r="E178" s="33"/>
      <c r="F178" s="31"/>
      <c r="G178" s="34"/>
      <c r="H178" s="35"/>
      <c r="I178" s="35"/>
      <c r="J178" s="36"/>
      <c r="K178" s="36"/>
    </row>
    <row r="179" spans="1:11">
      <c r="A179" s="62"/>
      <c r="B179" s="43"/>
      <c r="C179" s="55"/>
      <c r="D179" s="64"/>
      <c r="E179" s="46"/>
      <c r="F179" s="31"/>
      <c r="G179" s="44"/>
      <c r="H179" s="35"/>
      <c r="I179" s="48"/>
      <c r="J179" s="36"/>
      <c r="K179" s="36"/>
    </row>
    <row r="180" spans="1:11">
      <c r="A180" s="29"/>
      <c r="B180" s="30"/>
      <c r="C180" s="31"/>
      <c r="D180" s="32"/>
      <c r="E180" s="33"/>
      <c r="F180" s="31"/>
      <c r="G180" s="34"/>
      <c r="H180" s="35"/>
      <c r="I180" s="35"/>
      <c r="K180" s="37"/>
    </row>
    <row r="181" spans="1:11">
      <c r="A181" s="29"/>
      <c r="B181" s="30"/>
      <c r="C181" s="31"/>
      <c r="D181" s="32"/>
      <c r="E181" s="33"/>
      <c r="F181" s="41"/>
      <c r="G181" s="34"/>
      <c r="H181" s="35"/>
      <c r="I181" s="35"/>
      <c r="K181" s="37"/>
    </row>
    <row r="182" spans="1:11">
      <c r="A182" s="29"/>
      <c r="B182" s="30"/>
      <c r="C182" s="31"/>
      <c r="D182" s="32"/>
      <c r="E182" s="33"/>
      <c r="F182" s="41"/>
      <c r="G182" s="34"/>
      <c r="H182" s="35"/>
      <c r="I182" s="35"/>
      <c r="K182" s="37"/>
    </row>
    <row r="183" spans="1:11">
      <c r="A183" s="29"/>
      <c r="B183" s="30"/>
      <c r="C183" s="31"/>
      <c r="D183" s="32"/>
      <c r="E183" s="33"/>
      <c r="F183" s="41"/>
      <c r="G183" s="34"/>
      <c r="H183" s="35"/>
      <c r="I183" s="35"/>
      <c r="K183" s="37"/>
    </row>
    <row r="184" spans="1:11">
      <c r="A184" s="42"/>
      <c r="B184" s="52"/>
      <c r="C184" s="46"/>
      <c r="D184" s="45"/>
      <c r="E184" s="46"/>
      <c r="F184" s="31"/>
      <c r="G184" s="31"/>
      <c r="H184" s="35"/>
      <c r="I184" s="54"/>
      <c r="J184" s="36"/>
      <c r="K184" s="40"/>
    </row>
    <row r="185" spans="1:11">
      <c r="A185" s="29"/>
      <c r="B185" s="30"/>
      <c r="C185" s="31"/>
      <c r="D185" s="32"/>
      <c r="E185" s="33"/>
      <c r="F185" s="31"/>
      <c r="G185" s="34"/>
      <c r="H185" s="35"/>
      <c r="I185" s="35"/>
      <c r="J185" s="36"/>
      <c r="K185" s="65"/>
    </row>
    <row r="186" spans="1:11">
      <c r="A186" s="29"/>
      <c r="B186" s="30"/>
      <c r="C186" s="31"/>
      <c r="D186" s="32"/>
      <c r="E186" s="33"/>
      <c r="F186" s="31"/>
      <c r="G186" s="34"/>
      <c r="H186" s="35"/>
      <c r="I186" s="35"/>
      <c r="J186" s="36"/>
      <c r="K186" s="65"/>
    </row>
    <row r="187" spans="1:11">
      <c r="A187" s="29"/>
      <c r="B187" s="30"/>
      <c r="C187" s="31"/>
      <c r="D187" s="32"/>
      <c r="E187" s="33"/>
      <c r="F187" s="31"/>
      <c r="G187" s="34"/>
      <c r="H187" s="35"/>
      <c r="I187" s="35"/>
      <c r="J187" s="36"/>
      <c r="K187" s="65"/>
    </row>
    <row r="188" spans="1:11">
      <c r="A188" s="29"/>
      <c r="B188" s="30"/>
      <c r="C188" s="31"/>
      <c r="D188" s="32"/>
      <c r="E188" s="33"/>
      <c r="F188" s="31"/>
      <c r="G188" s="34"/>
      <c r="H188" s="35"/>
      <c r="I188" s="35"/>
      <c r="J188" s="36"/>
      <c r="K188" s="65"/>
    </row>
    <row r="189" spans="1:11">
      <c r="A189" s="29"/>
      <c r="B189" s="30"/>
      <c r="C189" s="31"/>
      <c r="D189" s="32"/>
      <c r="E189" s="33"/>
      <c r="F189" s="31"/>
      <c r="G189" s="34"/>
      <c r="H189" s="35"/>
      <c r="I189" s="35"/>
    </row>
    <row r="190" spans="1:11">
      <c r="A190" s="29"/>
      <c r="B190" s="30"/>
      <c r="C190" s="31"/>
      <c r="D190" s="32"/>
      <c r="E190" s="33"/>
      <c r="F190" s="31"/>
      <c r="G190" s="34"/>
      <c r="H190" s="35"/>
      <c r="I190" s="35"/>
    </row>
    <row r="191" spans="1:11">
      <c r="A191" s="29"/>
      <c r="B191" s="30"/>
      <c r="C191" s="31"/>
      <c r="D191" s="32"/>
      <c r="E191" s="33"/>
      <c r="F191" s="31"/>
      <c r="G191" s="34"/>
      <c r="H191" s="35"/>
      <c r="I191" s="35"/>
    </row>
    <row r="192" spans="1:11">
      <c r="A192" s="42"/>
      <c r="B192" s="52"/>
      <c r="C192" s="46"/>
      <c r="D192" s="45"/>
      <c r="E192" s="46"/>
      <c r="F192" s="31"/>
      <c r="G192" s="31"/>
      <c r="H192" s="35"/>
      <c r="I192" s="54"/>
      <c r="J192" s="36"/>
      <c r="K192" s="40"/>
    </row>
    <row r="193" spans="1:11">
      <c r="A193" s="29"/>
      <c r="B193" s="30"/>
      <c r="C193" s="31"/>
      <c r="D193" s="32"/>
      <c r="E193" s="33"/>
      <c r="F193" s="31"/>
      <c r="G193" s="34"/>
      <c r="H193" s="35"/>
      <c r="I193" s="35"/>
      <c r="J193" s="36"/>
      <c r="K193" s="37"/>
    </row>
    <row r="194" spans="1:11">
      <c r="A194" s="29"/>
      <c r="B194" s="30"/>
      <c r="C194" s="31"/>
      <c r="D194" s="32"/>
      <c r="E194" s="33"/>
      <c r="F194" s="31"/>
      <c r="G194" s="34"/>
      <c r="H194" s="35"/>
      <c r="I194" s="35"/>
      <c r="J194" s="36"/>
      <c r="K194" s="37"/>
    </row>
    <row r="195" spans="1:11">
      <c r="A195" s="29"/>
      <c r="B195" s="30"/>
      <c r="C195" s="31"/>
      <c r="D195" s="32"/>
      <c r="E195" s="33"/>
      <c r="F195" s="31"/>
      <c r="G195" s="34"/>
      <c r="H195" s="35"/>
      <c r="I195" s="35"/>
      <c r="J195" s="36"/>
      <c r="K195" s="37"/>
    </row>
    <row r="196" spans="1:11">
      <c r="A196" s="29"/>
      <c r="B196" s="30"/>
      <c r="C196" s="31"/>
      <c r="D196" s="32"/>
      <c r="E196" s="33"/>
      <c r="F196" s="31"/>
      <c r="G196" s="34"/>
      <c r="H196" s="35"/>
      <c r="I196" s="35"/>
      <c r="J196" s="36"/>
      <c r="K196" s="37"/>
    </row>
    <row r="197" spans="1:11">
      <c r="A197" s="29"/>
      <c r="B197" s="30"/>
      <c r="C197" s="31"/>
      <c r="D197" s="32"/>
      <c r="E197" s="33"/>
      <c r="F197" s="31"/>
      <c r="G197" s="34"/>
      <c r="H197" s="35"/>
      <c r="I197" s="35"/>
      <c r="J197" s="36"/>
      <c r="K197" s="37"/>
    </row>
    <row r="198" spans="1:11">
      <c r="A198" s="29"/>
      <c r="B198" s="30"/>
      <c r="C198" s="31"/>
      <c r="D198" s="49"/>
      <c r="E198" s="33"/>
      <c r="F198" s="31"/>
      <c r="G198" s="34"/>
      <c r="H198" s="35"/>
      <c r="I198" s="35"/>
      <c r="J198" s="36"/>
      <c r="K198" s="37"/>
    </row>
    <row r="199" spans="1:11">
      <c r="A199" s="29"/>
      <c r="B199" s="30"/>
      <c r="C199" s="31"/>
      <c r="D199" s="49"/>
      <c r="E199" s="33"/>
      <c r="F199" s="31"/>
      <c r="G199" s="34"/>
      <c r="H199" s="35"/>
      <c r="I199" s="35"/>
      <c r="J199" s="36"/>
      <c r="K199" s="37"/>
    </row>
    <row r="200" spans="1:11">
      <c r="A200" s="29"/>
      <c r="B200" s="30"/>
      <c r="C200" s="31"/>
      <c r="D200" s="32"/>
      <c r="E200" s="33"/>
      <c r="F200" s="41"/>
      <c r="G200" s="34"/>
      <c r="H200" s="35"/>
      <c r="I200" s="35"/>
      <c r="K200" s="37"/>
    </row>
    <row r="201" spans="1:11">
      <c r="A201" s="29"/>
      <c r="B201" s="30"/>
      <c r="C201" s="31"/>
      <c r="D201" s="32"/>
      <c r="E201" s="33"/>
      <c r="F201" s="41"/>
      <c r="G201" s="34"/>
      <c r="H201" s="35"/>
      <c r="I201" s="35"/>
      <c r="K201" s="37"/>
    </row>
    <row r="202" spans="1:11">
      <c r="A202" s="29"/>
      <c r="B202" s="30"/>
      <c r="C202" s="31"/>
      <c r="D202" s="32"/>
      <c r="E202" s="33"/>
      <c r="F202" s="41"/>
      <c r="G202" s="34"/>
      <c r="H202" s="35"/>
      <c r="I202" s="35"/>
      <c r="K202" s="37"/>
    </row>
    <row r="203" spans="1:11">
      <c r="A203" s="29"/>
      <c r="B203" s="30"/>
      <c r="C203" s="31"/>
      <c r="D203" s="32"/>
      <c r="E203" s="33"/>
      <c r="F203" s="41"/>
      <c r="G203" s="34"/>
      <c r="H203" s="35"/>
      <c r="I203" s="35"/>
      <c r="K203" s="37"/>
    </row>
    <row r="204" spans="1:11">
      <c r="A204" s="29"/>
      <c r="B204" s="30"/>
      <c r="C204" s="31"/>
      <c r="D204" s="32"/>
      <c r="E204" s="33"/>
      <c r="F204" s="41"/>
      <c r="G204" s="34"/>
      <c r="H204" s="35"/>
      <c r="I204" s="35"/>
      <c r="K204" s="37"/>
    </row>
    <row r="205" spans="1:11">
      <c r="A205" s="29"/>
      <c r="B205" s="30"/>
      <c r="C205" s="31"/>
      <c r="D205" s="32"/>
      <c r="E205" s="33"/>
      <c r="F205" s="41"/>
      <c r="G205" s="34"/>
      <c r="H205" s="35"/>
      <c r="I205" s="35"/>
      <c r="K205" s="37"/>
    </row>
    <row r="206" spans="1:11">
      <c r="A206" s="29"/>
      <c r="B206" s="30"/>
      <c r="C206" s="31"/>
      <c r="D206" s="32"/>
      <c r="E206" s="33"/>
      <c r="F206" s="41"/>
      <c r="G206" s="34"/>
      <c r="H206" s="35"/>
      <c r="I206" s="35"/>
      <c r="K206" s="37"/>
    </row>
    <row r="207" spans="1:11">
      <c r="A207" s="29"/>
      <c r="B207" s="30"/>
      <c r="C207" s="31"/>
      <c r="D207" s="32"/>
      <c r="E207" s="33"/>
      <c r="F207" s="41"/>
      <c r="G207" s="34"/>
      <c r="H207" s="35"/>
      <c r="I207" s="35"/>
      <c r="K207" s="37"/>
    </row>
    <row r="208" spans="1:11">
      <c r="A208" s="29"/>
      <c r="B208" s="30"/>
      <c r="C208" s="31"/>
      <c r="D208" s="32"/>
      <c r="E208" s="33"/>
      <c r="F208" s="41"/>
      <c r="G208" s="34"/>
      <c r="H208" s="35"/>
      <c r="I208" s="35"/>
      <c r="K208" s="37"/>
    </row>
    <row r="209" spans="1:11">
      <c r="A209" s="29"/>
      <c r="B209" s="30"/>
      <c r="C209" s="31"/>
      <c r="D209" s="32"/>
      <c r="E209" s="33"/>
      <c r="F209" s="41"/>
      <c r="G209" s="34"/>
      <c r="H209" s="35"/>
      <c r="I209" s="35"/>
      <c r="K209" s="37"/>
    </row>
    <row r="210" spans="1:11">
      <c r="A210" s="29"/>
      <c r="B210" s="30"/>
      <c r="C210" s="31"/>
      <c r="D210" s="32"/>
      <c r="E210" s="33"/>
      <c r="F210" s="41"/>
      <c r="G210" s="34"/>
      <c r="H210" s="35"/>
      <c r="I210" s="35"/>
      <c r="K210" s="37"/>
    </row>
    <row r="211" spans="1:11">
      <c r="A211" s="29"/>
      <c r="B211" s="30"/>
      <c r="C211" s="31"/>
      <c r="D211" s="32"/>
      <c r="E211" s="33"/>
      <c r="F211" s="41"/>
      <c r="G211" s="34"/>
      <c r="H211" s="35"/>
      <c r="I211" s="35"/>
      <c r="K211" s="37"/>
    </row>
    <row r="212" spans="1:11">
      <c r="A212" s="29"/>
      <c r="B212" s="30"/>
      <c r="C212" s="31"/>
      <c r="D212" s="32"/>
      <c r="E212" s="33"/>
      <c r="F212" s="41"/>
      <c r="G212" s="34"/>
      <c r="H212" s="35"/>
      <c r="I212" s="35"/>
      <c r="K212" s="37"/>
    </row>
    <row r="213" spans="1:11">
      <c r="A213" s="29"/>
      <c r="B213" s="30"/>
      <c r="C213" s="31"/>
      <c r="D213" s="32"/>
      <c r="E213" s="33"/>
      <c r="F213" s="41"/>
      <c r="G213" s="34"/>
      <c r="H213" s="35"/>
      <c r="I213" s="35"/>
      <c r="K213" s="37"/>
    </row>
    <row r="214" spans="1:11">
      <c r="A214" s="29"/>
      <c r="B214" s="30"/>
      <c r="C214" s="31"/>
      <c r="D214" s="32"/>
      <c r="E214" s="33"/>
      <c r="F214" s="41"/>
      <c r="G214" s="34"/>
      <c r="H214" s="35"/>
      <c r="I214" s="35"/>
      <c r="K214" s="37"/>
    </row>
    <row r="215" spans="1:11">
      <c r="A215" s="29"/>
      <c r="B215" s="30"/>
      <c r="C215" s="31"/>
      <c r="D215" s="32"/>
      <c r="E215" s="33"/>
      <c r="F215" s="41"/>
      <c r="G215" s="34"/>
      <c r="H215" s="35"/>
      <c r="I215" s="35"/>
      <c r="K215" s="37"/>
    </row>
    <row r="216" spans="1:11">
      <c r="A216" s="29"/>
      <c r="B216" s="30"/>
      <c r="C216" s="31"/>
      <c r="D216" s="32"/>
      <c r="E216" s="33"/>
      <c r="F216" s="41"/>
      <c r="G216" s="34"/>
      <c r="H216" s="35"/>
      <c r="I216" s="35"/>
      <c r="K216" s="37"/>
    </row>
    <row r="217" spans="1:11">
      <c r="A217" s="29"/>
      <c r="B217" s="30"/>
      <c r="C217" s="31"/>
      <c r="D217" s="32"/>
      <c r="E217" s="33"/>
      <c r="F217" s="41"/>
      <c r="G217" s="34"/>
      <c r="H217" s="35"/>
      <c r="I217" s="35"/>
      <c r="K217" s="37"/>
    </row>
    <row r="218" spans="1:11">
      <c r="A218" s="29"/>
      <c r="B218" s="30"/>
      <c r="C218" s="31"/>
      <c r="D218" s="32"/>
      <c r="E218" s="33"/>
      <c r="F218" s="41"/>
      <c r="G218" s="34"/>
      <c r="H218" s="35"/>
      <c r="I218" s="35"/>
      <c r="K218" s="37"/>
    </row>
    <row r="219" spans="1:11">
      <c r="A219" s="29"/>
      <c r="B219" s="30"/>
      <c r="C219" s="31"/>
      <c r="D219" s="32"/>
      <c r="E219" s="33"/>
      <c r="F219" s="41"/>
      <c r="G219" s="34"/>
      <c r="H219" s="35"/>
      <c r="I219" s="35"/>
      <c r="K219" s="37"/>
    </row>
    <row r="220" spans="1:11">
      <c r="A220" s="29"/>
      <c r="B220" s="30"/>
      <c r="C220" s="31"/>
      <c r="D220" s="32"/>
      <c r="E220" s="33"/>
      <c r="F220" s="41"/>
      <c r="G220" s="34"/>
      <c r="H220" s="35"/>
      <c r="I220" s="35"/>
      <c r="K220" s="37"/>
    </row>
    <row r="221" spans="1:11">
      <c r="A221" s="29"/>
      <c r="B221" s="30"/>
      <c r="C221" s="31"/>
      <c r="D221" s="32"/>
      <c r="E221" s="33"/>
      <c r="F221" s="41"/>
      <c r="G221" s="34"/>
      <c r="H221" s="35"/>
      <c r="I221" s="35"/>
      <c r="K221" s="37"/>
    </row>
    <row r="222" spans="1:11">
      <c r="A222" s="29"/>
      <c r="B222" s="30"/>
      <c r="C222" s="31"/>
      <c r="D222" s="32"/>
      <c r="E222" s="33"/>
      <c r="F222" s="41"/>
      <c r="G222" s="34"/>
      <c r="H222" s="35"/>
      <c r="I222" s="35"/>
      <c r="K222" s="37"/>
    </row>
    <row r="223" spans="1:11">
      <c r="A223" s="29"/>
      <c r="B223" s="30"/>
      <c r="C223" s="31"/>
      <c r="D223" s="32"/>
      <c r="E223" s="33"/>
      <c r="F223" s="41"/>
      <c r="G223" s="34"/>
      <c r="H223" s="35"/>
      <c r="I223" s="35"/>
      <c r="K223" s="37"/>
    </row>
    <row r="224" spans="1:11">
      <c r="A224" s="29"/>
      <c r="B224" s="30"/>
      <c r="C224" s="31"/>
      <c r="D224" s="32"/>
      <c r="E224" s="33"/>
      <c r="F224" s="41"/>
      <c r="G224" s="34"/>
      <c r="H224" s="35"/>
      <c r="I224" s="35"/>
      <c r="K224" s="37"/>
    </row>
    <row r="225" spans="1:11">
      <c r="A225" s="29"/>
      <c r="B225" s="30"/>
      <c r="C225" s="31"/>
      <c r="D225" s="32"/>
      <c r="E225" s="33"/>
      <c r="F225" s="41"/>
      <c r="G225" s="34"/>
      <c r="H225" s="35"/>
      <c r="I225" s="35"/>
      <c r="K225" s="37"/>
    </row>
    <row r="226" spans="1:11">
      <c r="A226" s="29"/>
      <c r="B226" s="30"/>
      <c r="C226" s="31"/>
      <c r="D226" s="32"/>
      <c r="E226" s="33"/>
      <c r="F226" s="31"/>
      <c r="G226" s="34"/>
      <c r="H226" s="35"/>
      <c r="I226" s="35"/>
      <c r="K226" s="37"/>
    </row>
    <row r="227" spans="1:11">
      <c r="A227" s="42"/>
      <c r="B227" s="52"/>
      <c r="C227" s="46"/>
      <c r="D227" s="45"/>
      <c r="E227" s="46"/>
      <c r="F227" s="31"/>
      <c r="G227" s="31"/>
      <c r="H227" s="35"/>
      <c r="I227" s="54"/>
      <c r="J227" s="36"/>
      <c r="K227" s="40"/>
    </row>
    <row r="228" spans="1:11">
      <c r="A228" s="42"/>
      <c r="B228" s="52"/>
      <c r="C228" s="46"/>
      <c r="D228" s="45"/>
      <c r="E228" s="46"/>
      <c r="F228" s="31"/>
      <c r="G228" s="31"/>
      <c r="H228" s="35"/>
      <c r="I228" s="54"/>
      <c r="J228" s="36"/>
      <c r="K228" s="40"/>
    </row>
    <row r="229" spans="1:11">
      <c r="A229" s="29"/>
      <c r="B229" s="30"/>
      <c r="C229" s="31"/>
      <c r="D229" s="32"/>
      <c r="E229" s="33"/>
      <c r="F229" s="31"/>
      <c r="G229" s="34"/>
      <c r="H229" s="35"/>
      <c r="I229" s="35"/>
      <c r="K229" s="37"/>
    </row>
    <row r="230" spans="1:11">
      <c r="A230" s="29"/>
      <c r="B230" s="30"/>
      <c r="C230" s="31"/>
      <c r="D230" s="32"/>
      <c r="E230" s="33"/>
      <c r="F230" s="31"/>
      <c r="G230" s="34"/>
      <c r="H230" s="35"/>
      <c r="I230" s="35"/>
      <c r="K230" s="37"/>
    </row>
    <row r="231" spans="1:11">
      <c r="A231" s="42"/>
      <c r="B231" s="52"/>
      <c r="C231" s="46"/>
      <c r="D231" s="45"/>
      <c r="E231" s="46"/>
      <c r="F231" s="31"/>
      <c r="G231" s="31"/>
      <c r="H231" s="35"/>
      <c r="I231" s="54"/>
      <c r="J231" s="36"/>
      <c r="K231" s="40"/>
    </row>
    <row r="232" spans="1:11">
      <c r="A232" s="29"/>
      <c r="B232" s="30"/>
      <c r="C232" s="31"/>
      <c r="D232" s="32"/>
      <c r="E232" s="33"/>
      <c r="F232" s="31"/>
      <c r="G232" s="38"/>
      <c r="H232" s="35"/>
      <c r="I232" s="35"/>
      <c r="K232" s="37"/>
    </row>
    <row r="233" spans="1:11">
      <c r="A233" s="29"/>
      <c r="B233" s="30"/>
      <c r="C233" s="31"/>
      <c r="D233" s="32"/>
      <c r="E233" s="33"/>
      <c r="F233" s="31"/>
      <c r="G233" s="38"/>
      <c r="H233" s="35"/>
      <c r="I233" s="35"/>
      <c r="K233" s="37"/>
    </row>
    <row r="234" spans="1:11">
      <c r="A234" s="29"/>
      <c r="B234" s="30"/>
      <c r="C234" s="31"/>
      <c r="D234" s="32"/>
      <c r="E234" s="33"/>
      <c r="F234" s="31"/>
      <c r="G234" s="38"/>
      <c r="H234" s="35"/>
      <c r="I234" s="35"/>
      <c r="K234" s="37"/>
    </row>
    <row r="235" spans="1:11">
      <c r="A235" s="29"/>
      <c r="B235" s="30"/>
      <c r="C235" s="31"/>
      <c r="D235" s="32"/>
      <c r="E235" s="33"/>
      <c r="F235" s="31"/>
      <c r="G235" s="38"/>
      <c r="H235" s="35"/>
      <c r="I235" s="35"/>
      <c r="K235" s="37"/>
    </row>
    <row r="236" spans="1:11">
      <c r="A236" s="29"/>
      <c r="B236" s="30"/>
      <c r="C236" s="31"/>
      <c r="D236" s="32"/>
      <c r="E236" s="33"/>
      <c r="F236" s="31"/>
      <c r="G236" s="38"/>
      <c r="H236" s="35"/>
      <c r="I236" s="35"/>
      <c r="K236" s="37"/>
    </row>
    <row r="237" spans="1:11">
      <c r="A237" s="56"/>
      <c r="B237" s="57"/>
      <c r="C237" s="58"/>
      <c r="D237" s="66"/>
      <c r="E237" s="59"/>
      <c r="F237" s="31"/>
      <c r="G237" s="67"/>
      <c r="H237" s="35"/>
      <c r="I237" s="61"/>
      <c r="K237" s="37"/>
    </row>
    <row r="238" spans="1:11">
      <c r="A238" s="42"/>
      <c r="B238" s="52"/>
      <c r="C238" s="46"/>
      <c r="D238" s="45"/>
      <c r="E238" s="46"/>
      <c r="F238" s="31"/>
      <c r="G238" s="31"/>
      <c r="H238" s="35"/>
      <c r="I238" s="54"/>
      <c r="J238" s="36"/>
      <c r="K238" s="40"/>
    </row>
    <row r="239" spans="1:11">
      <c r="A239" s="29"/>
      <c r="B239" s="30"/>
      <c r="C239" s="31"/>
      <c r="D239" s="32"/>
      <c r="E239" s="33"/>
      <c r="F239" s="31"/>
      <c r="G239" s="34"/>
      <c r="H239" s="35"/>
      <c r="I239" s="35"/>
      <c r="J239" s="36"/>
      <c r="K239" s="37"/>
    </row>
    <row r="240" spans="1:11">
      <c r="A240" s="42"/>
      <c r="B240" s="52"/>
      <c r="C240" s="46"/>
      <c r="D240" s="45"/>
      <c r="E240" s="46"/>
      <c r="F240" s="31"/>
      <c r="G240" s="31"/>
      <c r="H240" s="35"/>
      <c r="I240" s="54"/>
      <c r="J240" s="36"/>
      <c r="K240" s="40"/>
    </row>
    <row r="241" spans="1:11">
      <c r="A241" s="29"/>
      <c r="B241" s="30"/>
      <c r="C241" s="31"/>
      <c r="D241" s="32"/>
      <c r="E241" s="33"/>
      <c r="F241" s="31"/>
      <c r="G241" s="34"/>
      <c r="H241" s="35"/>
      <c r="I241" s="35"/>
      <c r="J241" s="36"/>
      <c r="K241" s="37"/>
    </row>
    <row r="242" spans="1:11">
      <c r="A242" s="29"/>
      <c r="B242" s="30"/>
      <c r="C242" s="31"/>
      <c r="D242" s="32"/>
      <c r="E242" s="33"/>
      <c r="F242" s="31"/>
      <c r="G242" s="34"/>
      <c r="H242" s="35"/>
      <c r="I242" s="35"/>
      <c r="J242" s="36"/>
      <c r="K242" s="37"/>
    </row>
    <row r="243" spans="1:11">
      <c r="A243" s="29"/>
      <c r="B243" s="30"/>
      <c r="C243" s="31"/>
      <c r="D243" s="32"/>
      <c r="E243" s="33"/>
      <c r="F243" s="31"/>
      <c r="G243" s="34"/>
      <c r="H243" s="35"/>
      <c r="I243" s="35"/>
      <c r="K243" s="37"/>
    </row>
    <row r="244" spans="1:11">
      <c r="A244" s="29"/>
      <c r="B244" s="30"/>
      <c r="C244" s="31"/>
      <c r="D244" s="49"/>
      <c r="E244" s="33"/>
      <c r="F244" s="31"/>
      <c r="G244" s="34"/>
      <c r="H244" s="35"/>
      <c r="I244" s="35"/>
      <c r="K244" s="37"/>
    </row>
    <row r="245" spans="1:11">
      <c r="A245" s="29"/>
      <c r="B245" s="30"/>
      <c r="C245" s="31"/>
      <c r="D245" s="32"/>
      <c r="E245" s="33"/>
      <c r="F245" s="31"/>
      <c r="G245" s="34"/>
      <c r="H245" s="35"/>
      <c r="I245" s="35"/>
      <c r="K245" s="37"/>
    </row>
    <row r="246" spans="1:11">
      <c r="A246" s="29"/>
      <c r="B246" s="30"/>
      <c r="C246" s="31"/>
      <c r="D246" s="32"/>
      <c r="E246" s="33"/>
      <c r="F246" s="31"/>
      <c r="G246" s="34"/>
      <c r="H246" s="35"/>
      <c r="I246" s="35"/>
      <c r="K246" s="37"/>
    </row>
    <row r="247" spans="1:11">
      <c r="A247" s="42"/>
      <c r="B247" s="52"/>
      <c r="C247" s="46"/>
      <c r="D247" s="45"/>
      <c r="E247" s="46"/>
      <c r="F247" s="31"/>
      <c r="G247" s="31"/>
      <c r="H247" s="35"/>
      <c r="I247" s="54"/>
      <c r="J247" s="36"/>
      <c r="K247" s="40"/>
    </row>
    <row r="248" spans="1:11">
      <c r="A248" s="29"/>
      <c r="B248" s="30"/>
      <c r="C248" s="31"/>
      <c r="D248" s="32"/>
      <c r="E248" s="33"/>
      <c r="F248" s="31"/>
      <c r="G248" s="38"/>
      <c r="H248" s="35"/>
      <c r="I248" s="35"/>
      <c r="K248" s="37"/>
    </row>
    <row r="249" spans="1:11">
      <c r="A249" s="29"/>
      <c r="B249" s="30"/>
      <c r="C249" s="31"/>
      <c r="D249" s="32"/>
      <c r="E249" s="33"/>
      <c r="F249" s="31"/>
      <c r="G249" s="38"/>
      <c r="H249" s="35"/>
      <c r="I249" s="35"/>
      <c r="K249" s="37"/>
    </row>
    <row r="250" spans="1:11">
      <c r="A250" s="29"/>
      <c r="B250" s="30"/>
      <c r="C250" s="31"/>
      <c r="D250" s="32"/>
      <c r="E250" s="33"/>
      <c r="F250" s="31"/>
      <c r="G250" s="38"/>
      <c r="H250" s="35"/>
      <c r="I250" s="35"/>
      <c r="K250" s="37"/>
    </row>
    <row r="251" spans="1:11">
      <c r="A251" s="29"/>
      <c r="B251" s="30"/>
      <c r="C251" s="31"/>
      <c r="D251" s="32"/>
      <c r="E251" s="33"/>
      <c r="F251" s="31"/>
      <c r="G251" s="38"/>
      <c r="H251" s="35"/>
      <c r="I251" s="35"/>
      <c r="K251" s="37"/>
    </row>
    <row r="252" spans="1:11">
      <c r="A252" s="29"/>
      <c r="B252" s="30"/>
      <c r="C252" s="31"/>
      <c r="D252" s="32"/>
      <c r="E252" s="33"/>
      <c r="F252" s="31"/>
      <c r="G252" s="38"/>
      <c r="H252" s="35"/>
      <c r="I252" s="35"/>
      <c r="K252" s="37"/>
    </row>
    <row r="253" spans="1:11">
      <c r="A253" s="29"/>
      <c r="B253" s="30"/>
      <c r="C253" s="31"/>
      <c r="D253" s="32"/>
      <c r="E253" s="33"/>
      <c r="F253" s="31"/>
      <c r="G253" s="38"/>
      <c r="H253" s="35"/>
      <c r="I253" s="35"/>
      <c r="K253" s="37"/>
    </row>
    <row r="254" spans="1:11">
      <c r="A254" s="29"/>
      <c r="B254" s="30"/>
      <c r="C254" s="31"/>
      <c r="D254" s="32"/>
      <c r="E254" s="33"/>
      <c r="F254" s="31"/>
      <c r="G254" s="38"/>
      <c r="H254" s="35"/>
      <c r="I254" s="35"/>
      <c r="K254" s="37"/>
    </row>
    <row r="255" spans="1:11">
      <c r="A255" s="29"/>
      <c r="B255" s="30"/>
      <c r="C255" s="31"/>
      <c r="D255" s="32"/>
      <c r="E255" s="33"/>
      <c r="F255" s="31"/>
      <c r="G255" s="34"/>
      <c r="H255" s="35"/>
      <c r="I255" s="35"/>
      <c r="J255" s="36"/>
      <c r="K255" s="37"/>
    </row>
    <row r="256" spans="1:11">
      <c r="A256" s="29"/>
      <c r="B256" s="30"/>
      <c r="C256" s="31"/>
      <c r="D256" s="32"/>
      <c r="E256" s="33"/>
      <c r="F256" s="31"/>
      <c r="G256" s="34"/>
      <c r="H256" s="35"/>
      <c r="I256" s="39"/>
      <c r="J256" s="36"/>
      <c r="K256" s="40"/>
    </row>
    <row r="257" spans="1:11">
      <c r="A257" s="29"/>
      <c r="B257" s="30"/>
      <c r="C257" s="31"/>
      <c r="D257" s="32"/>
      <c r="E257" s="33"/>
      <c r="F257" s="31"/>
      <c r="G257" s="34"/>
      <c r="H257" s="35"/>
      <c r="I257" s="35"/>
      <c r="J257" s="36"/>
      <c r="K257" s="37"/>
    </row>
    <row r="258" spans="1:11">
      <c r="A258" s="29"/>
      <c r="B258" s="30"/>
      <c r="C258" s="31"/>
      <c r="D258" s="32"/>
      <c r="E258" s="33"/>
      <c r="F258" s="31"/>
      <c r="G258" s="38"/>
      <c r="H258" s="35"/>
      <c r="I258" s="35"/>
      <c r="K258" s="37"/>
    </row>
    <row r="259" spans="1:11">
      <c r="A259" s="29"/>
      <c r="B259" s="30"/>
      <c r="C259" s="31"/>
      <c r="D259" s="32"/>
      <c r="E259" s="33"/>
      <c r="F259" s="31"/>
      <c r="G259" s="38"/>
      <c r="H259" s="35"/>
      <c r="I259" s="35"/>
      <c r="K259" s="37"/>
    </row>
    <row r="260" spans="1:11">
      <c r="A260" s="29"/>
      <c r="B260" s="30"/>
      <c r="C260" s="31"/>
      <c r="D260" s="32"/>
      <c r="E260" s="33"/>
      <c r="F260" s="31"/>
      <c r="G260" s="38"/>
      <c r="H260" s="35"/>
      <c r="I260" s="35"/>
      <c r="K260" s="37"/>
    </row>
    <row r="261" spans="1:11">
      <c r="A261" s="29"/>
      <c r="B261" s="30"/>
      <c r="C261" s="31"/>
      <c r="D261" s="32"/>
      <c r="E261" s="33"/>
      <c r="F261" s="31"/>
      <c r="G261" s="38"/>
      <c r="H261" s="35"/>
      <c r="I261" s="35"/>
      <c r="K261" s="37"/>
    </row>
    <row r="262" spans="1:11">
      <c r="A262" s="29"/>
      <c r="B262" s="30"/>
      <c r="C262" s="31"/>
      <c r="D262" s="32"/>
      <c r="E262" s="33"/>
      <c r="F262" s="31"/>
      <c r="G262" s="38"/>
      <c r="H262" s="35"/>
      <c r="I262" s="35"/>
      <c r="K262" s="37"/>
    </row>
    <row r="263" spans="1:11">
      <c r="A263" s="29"/>
      <c r="B263" s="30"/>
      <c r="C263" s="31"/>
      <c r="D263" s="32"/>
      <c r="E263" s="33"/>
      <c r="F263" s="41"/>
      <c r="G263" s="34"/>
      <c r="H263" s="35"/>
      <c r="I263" s="35"/>
      <c r="K263" s="37"/>
    </row>
    <row r="264" spans="1:11">
      <c r="A264" s="29"/>
      <c r="B264" s="30"/>
      <c r="C264" s="31"/>
      <c r="D264" s="32"/>
      <c r="E264" s="33"/>
      <c r="F264" s="41"/>
      <c r="G264" s="34"/>
      <c r="H264" s="35"/>
      <c r="I264" s="35"/>
      <c r="K264" s="37"/>
    </row>
    <row r="265" spans="1:11">
      <c r="A265" s="29"/>
      <c r="B265" s="30"/>
      <c r="C265" s="31"/>
      <c r="D265" s="32"/>
      <c r="E265" s="33"/>
      <c r="F265" s="41"/>
      <c r="G265" s="34"/>
      <c r="H265" s="35"/>
      <c r="I265" s="35"/>
      <c r="K265" s="37"/>
    </row>
    <row r="266" spans="1:11">
      <c r="A266" s="29"/>
      <c r="B266" s="30"/>
      <c r="C266" s="31"/>
      <c r="D266" s="32"/>
      <c r="E266" s="33"/>
      <c r="F266" s="41"/>
      <c r="G266" s="34"/>
      <c r="H266" s="35"/>
      <c r="I266" s="35"/>
      <c r="K266" s="37"/>
    </row>
    <row r="267" spans="1:11">
      <c r="A267" s="29"/>
      <c r="B267" s="30"/>
      <c r="C267" s="31"/>
      <c r="D267" s="32"/>
      <c r="E267" s="33"/>
      <c r="F267" s="41"/>
      <c r="G267" s="34"/>
      <c r="H267" s="35"/>
      <c r="I267" s="35"/>
      <c r="K267" s="37"/>
    </row>
    <row r="268" spans="1:11">
      <c r="A268" s="29"/>
      <c r="B268" s="30"/>
      <c r="C268" s="31"/>
      <c r="D268" s="32"/>
      <c r="E268" s="33"/>
      <c r="F268" s="41"/>
      <c r="G268" s="34"/>
      <c r="H268" s="35"/>
      <c r="I268" s="35"/>
      <c r="K268" s="37"/>
    </row>
    <row r="269" spans="1:11">
      <c r="A269" s="29"/>
      <c r="B269" s="30"/>
      <c r="C269" s="31"/>
      <c r="D269" s="32"/>
      <c r="E269" s="33"/>
      <c r="F269" s="41"/>
      <c r="G269" s="34"/>
      <c r="H269" s="35"/>
      <c r="I269" s="35"/>
      <c r="K269" s="37"/>
    </row>
    <row r="270" spans="1:11">
      <c r="A270" s="29"/>
      <c r="B270" s="30"/>
      <c r="C270" s="31"/>
      <c r="D270" s="32"/>
      <c r="E270" s="33"/>
      <c r="F270" s="31"/>
      <c r="G270" s="34"/>
      <c r="H270" s="35"/>
      <c r="I270" s="35"/>
      <c r="K270" s="37"/>
    </row>
    <row r="271" spans="1:11">
      <c r="A271" s="29"/>
      <c r="B271" s="30"/>
      <c r="C271" s="31"/>
      <c r="D271" s="32"/>
      <c r="E271" s="33"/>
      <c r="F271" s="31"/>
      <c r="G271" s="34"/>
      <c r="H271" s="35"/>
      <c r="I271" s="35"/>
      <c r="K271" s="37"/>
    </row>
    <row r="272" spans="1:11">
      <c r="A272" s="29"/>
      <c r="B272" s="30"/>
      <c r="C272" s="31"/>
      <c r="D272" s="32"/>
      <c r="E272" s="33"/>
      <c r="F272" s="31"/>
      <c r="G272" s="34"/>
      <c r="H272" s="35"/>
      <c r="I272" s="35"/>
      <c r="K272" s="37"/>
    </row>
    <row r="273" spans="1:11">
      <c r="A273" s="29"/>
      <c r="B273" s="30"/>
      <c r="C273" s="31"/>
      <c r="D273" s="32"/>
      <c r="E273" s="33"/>
      <c r="F273" s="50"/>
      <c r="G273" s="34"/>
      <c r="H273" s="35"/>
      <c r="I273" s="51"/>
      <c r="K273" s="37"/>
    </row>
    <row r="274" spans="1:11">
      <c r="A274" s="29"/>
      <c r="B274" s="30"/>
      <c r="C274" s="31"/>
      <c r="D274" s="32"/>
      <c r="E274" s="33"/>
      <c r="F274" s="31"/>
      <c r="G274" s="34"/>
      <c r="H274" s="35"/>
      <c r="I274" s="35"/>
      <c r="J274" s="36"/>
      <c r="K274" s="37"/>
    </row>
    <row r="275" spans="1:11">
      <c r="A275" s="29"/>
      <c r="B275" s="30"/>
      <c r="C275" s="31"/>
      <c r="D275" s="32"/>
      <c r="E275" s="33"/>
      <c r="F275" s="31"/>
      <c r="G275" s="34"/>
      <c r="H275" s="35"/>
      <c r="I275" s="35"/>
      <c r="J275" s="36"/>
      <c r="K275" s="37"/>
    </row>
    <row r="276" spans="1:11">
      <c r="A276" s="29"/>
      <c r="B276" s="30"/>
      <c r="C276" s="31"/>
      <c r="D276" s="32"/>
      <c r="E276" s="33"/>
      <c r="F276" s="31"/>
      <c r="G276" s="34"/>
      <c r="H276" s="35"/>
      <c r="I276" s="35"/>
      <c r="J276" s="36"/>
      <c r="K276" s="37"/>
    </row>
    <row r="277" spans="1:11">
      <c r="A277" s="29"/>
      <c r="B277" s="30"/>
      <c r="C277" s="31"/>
      <c r="D277" s="32"/>
      <c r="E277" s="33"/>
      <c r="F277" s="41"/>
      <c r="G277" s="34"/>
      <c r="H277" s="35"/>
      <c r="I277" s="35"/>
      <c r="K277" s="37"/>
    </row>
    <row r="278" spans="1:11">
      <c r="A278" s="29"/>
      <c r="B278" s="30"/>
      <c r="C278" s="31"/>
      <c r="D278" s="32"/>
      <c r="E278" s="33"/>
      <c r="F278" s="31"/>
      <c r="G278" s="34"/>
      <c r="H278" s="35"/>
      <c r="I278" s="35"/>
      <c r="J278" s="36"/>
      <c r="K278" s="37"/>
    </row>
    <row r="279" spans="1:11">
      <c r="A279" s="29"/>
      <c r="B279" s="30"/>
      <c r="C279" s="31"/>
      <c r="D279" s="32"/>
      <c r="E279" s="33"/>
      <c r="F279" s="31"/>
      <c r="G279" s="34"/>
      <c r="H279" s="35"/>
      <c r="I279" s="35"/>
      <c r="J279" s="36"/>
      <c r="K279" s="37"/>
    </row>
    <row r="280" spans="1:11">
      <c r="A280" s="29"/>
      <c r="B280" s="30"/>
      <c r="C280" s="31"/>
      <c r="D280" s="32"/>
      <c r="E280" s="33"/>
      <c r="F280" s="31"/>
      <c r="G280" s="34"/>
      <c r="H280" s="35"/>
      <c r="I280" s="35"/>
      <c r="J280" s="36"/>
      <c r="K280" s="37"/>
    </row>
    <row r="281" spans="1:11">
      <c r="A281" s="29"/>
      <c r="B281" s="30"/>
      <c r="C281" s="31"/>
      <c r="D281" s="32"/>
      <c r="E281" s="33"/>
      <c r="F281" s="31"/>
      <c r="G281" s="38"/>
      <c r="H281" s="35"/>
      <c r="I281" s="35"/>
      <c r="K281" s="37"/>
    </row>
    <row r="282" spans="1:11">
      <c r="A282" s="42"/>
      <c r="B282" s="43"/>
      <c r="C282" s="55"/>
      <c r="D282" s="45"/>
      <c r="E282" s="46"/>
      <c r="F282" s="31"/>
      <c r="G282" s="44"/>
      <c r="H282" s="35"/>
      <c r="I282" s="68"/>
      <c r="J282" s="36"/>
      <c r="K282" s="40"/>
    </row>
    <row r="283" spans="1:11">
      <c r="A283" s="29"/>
      <c r="B283" s="30"/>
      <c r="C283" s="31"/>
      <c r="D283" s="32"/>
      <c r="E283" s="33"/>
      <c r="F283" s="31"/>
      <c r="G283" s="34"/>
      <c r="H283" s="35"/>
      <c r="I283" s="35"/>
      <c r="K283" s="37"/>
    </row>
    <row r="284" spans="1:11">
      <c r="A284" s="29"/>
      <c r="B284" s="30"/>
      <c r="C284" s="31"/>
      <c r="D284" s="32"/>
      <c r="E284" s="33"/>
      <c r="F284" s="31"/>
      <c r="G284" s="38"/>
      <c r="H284" s="35"/>
      <c r="I284" s="35"/>
      <c r="K284" s="37"/>
    </row>
    <row r="285" spans="1:11">
      <c r="A285" s="29"/>
      <c r="B285" s="30"/>
      <c r="C285" s="31"/>
      <c r="D285" s="32"/>
      <c r="E285" s="33"/>
      <c r="F285" s="31"/>
      <c r="G285" s="34"/>
      <c r="H285" s="35"/>
      <c r="I285" s="35"/>
      <c r="J285" s="36"/>
      <c r="K285" s="37"/>
    </row>
    <row r="286" spans="1:11">
      <c r="A286" s="29"/>
      <c r="B286" s="30"/>
      <c r="C286" s="31"/>
      <c r="D286" s="32"/>
      <c r="E286" s="33"/>
      <c r="F286" s="31"/>
      <c r="G286" s="34"/>
      <c r="H286" s="35"/>
      <c r="I286" s="35"/>
      <c r="K286" s="37"/>
    </row>
    <row r="287" spans="1:11">
      <c r="A287" s="29"/>
      <c r="B287" s="30"/>
      <c r="C287" s="31"/>
      <c r="D287" s="32"/>
      <c r="E287" s="33"/>
      <c r="F287" s="31"/>
      <c r="G287" s="34"/>
      <c r="H287" s="35"/>
      <c r="I287" s="35"/>
      <c r="K287" s="37"/>
    </row>
    <row r="288" spans="1:11">
      <c r="A288" s="29"/>
      <c r="B288" s="30"/>
      <c r="C288" s="31"/>
      <c r="D288" s="32"/>
      <c r="E288" s="33"/>
      <c r="F288" s="31"/>
      <c r="G288" s="34"/>
      <c r="H288" s="35"/>
      <c r="I288" s="35"/>
      <c r="J288" s="36"/>
      <c r="K288" s="37"/>
    </row>
    <row r="289" spans="1:11">
      <c r="A289" s="29"/>
      <c r="B289" s="30"/>
      <c r="C289" s="31"/>
      <c r="D289" s="32"/>
      <c r="E289" s="33"/>
      <c r="F289" s="31"/>
      <c r="G289" s="34"/>
      <c r="H289" s="35"/>
      <c r="I289" s="35"/>
      <c r="J289" s="36"/>
      <c r="K289" s="37"/>
    </row>
    <row r="290" spans="1:11">
      <c r="A290" s="29"/>
      <c r="B290" s="30"/>
      <c r="C290" s="31"/>
      <c r="D290" s="32"/>
      <c r="E290" s="33"/>
      <c r="F290" s="31"/>
      <c r="G290" s="34"/>
      <c r="H290" s="35"/>
      <c r="I290" s="35"/>
      <c r="J290" s="36"/>
      <c r="K290" s="37"/>
    </row>
    <row r="291" spans="1:11">
      <c r="A291" s="42"/>
      <c r="B291" s="43"/>
      <c r="C291" s="55"/>
      <c r="D291" s="45"/>
      <c r="E291" s="46"/>
      <c r="F291" s="31"/>
      <c r="G291" s="44"/>
      <c r="H291" s="35"/>
      <c r="I291" s="48"/>
      <c r="K291" s="37"/>
    </row>
    <row r="292" spans="1:11">
      <c r="A292" s="29"/>
      <c r="B292" s="30"/>
      <c r="C292" s="31"/>
      <c r="D292" s="32"/>
      <c r="E292" s="33"/>
      <c r="F292" s="31"/>
      <c r="G292" s="34"/>
      <c r="H292" s="35"/>
      <c r="I292" s="35"/>
      <c r="K292" s="37"/>
    </row>
    <row r="293" spans="1:11">
      <c r="A293" s="29"/>
      <c r="B293" s="30"/>
      <c r="C293" s="31"/>
      <c r="D293" s="32"/>
      <c r="E293" s="33"/>
      <c r="F293" s="31"/>
      <c r="G293" s="34"/>
      <c r="H293" s="35"/>
      <c r="I293" s="35"/>
      <c r="K293" s="37"/>
    </row>
    <row r="294" spans="1:11">
      <c r="A294" s="42"/>
      <c r="B294" s="52"/>
      <c r="C294" s="46"/>
      <c r="D294" s="45"/>
      <c r="E294" s="46"/>
      <c r="F294" s="31"/>
      <c r="G294" s="31"/>
      <c r="H294" s="35"/>
      <c r="I294" s="54"/>
      <c r="J294" s="36"/>
      <c r="K294" s="40"/>
    </row>
    <row r="295" spans="1:11">
      <c r="A295" s="29"/>
      <c r="B295" s="30"/>
      <c r="C295" s="31"/>
      <c r="D295" s="32"/>
      <c r="E295" s="33"/>
      <c r="F295" s="31"/>
      <c r="G295" s="34"/>
      <c r="H295" s="35"/>
      <c r="I295" s="35"/>
      <c r="K295" s="37"/>
    </row>
    <row r="296" spans="1:11">
      <c r="A296" s="29"/>
      <c r="B296" s="30"/>
      <c r="C296" s="31"/>
      <c r="D296" s="32"/>
      <c r="E296" s="33"/>
      <c r="F296" s="41"/>
      <c r="G296" s="34"/>
      <c r="H296" s="35"/>
      <c r="I296" s="35"/>
      <c r="K296" s="37"/>
    </row>
    <row r="297" spans="1:11">
      <c r="A297" s="29"/>
      <c r="B297" s="30"/>
      <c r="C297" s="31"/>
      <c r="D297" s="32"/>
      <c r="E297" s="33"/>
      <c r="F297" s="41"/>
      <c r="G297" s="34"/>
      <c r="H297" s="35"/>
      <c r="I297" s="35"/>
      <c r="K297" s="37"/>
    </row>
    <row r="298" spans="1:11">
      <c r="A298" s="29"/>
      <c r="B298" s="30"/>
      <c r="C298" s="31"/>
      <c r="D298" s="32"/>
      <c r="E298" s="33"/>
      <c r="F298" s="31"/>
      <c r="G298" s="34"/>
      <c r="H298" s="35"/>
      <c r="I298" s="35"/>
      <c r="J298" s="36"/>
      <c r="K298" s="37"/>
    </row>
    <row r="299" spans="1:11">
      <c r="A299" s="29"/>
      <c r="B299" s="30"/>
      <c r="C299" s="31"/>
      <c r="D299" s="32"/>
      <c r="E299" s="33"/>
      <c r="F299" s="31"/>
      <c r="G299" s="34"/>
      <c r="H299" s="35"/>
      <c r="I299" s="35"/>
      <c r="J299" s="36"/>
      <c r="K299" s="37"/>
    </row>
    <row r="300" spans="1:11">
      <c r="A300" s="29"/>
      <c r="B300" s="30"/>
      <c r="C300" s="31"/>
      <c r="D300" s="32"/>
      <c r="E300" s="33"/>
      <c r="F300" s="31"/>
      <c r="G300" s="34"/>
      <c r="H300" s="35"/>
      <c r="I300" s="35"/>
      <c r="J300" s="36"/>
      <c r="K300" s="37"/>
    </row>
    <row r="301" spans="1:11">
      <c r="A301" s="29"/>
      <c r="B301" s="30"/>
      <c r="C301" s="31"/>
      <c r="D301" s="32"/>
      <c r="E301" s="33"/>
      <c r="F301" s="31"/>
      <c r="G301" s="34"/>
      <c r="H301" s="35"/>
      <c r="I301" s="35"/>
      <c r="J301" s="36"/>
      <c r="K301" s="37"/>
    </row>
    <row r="302" spans="1:11">
      <c r="A302" s="29"/>
      <c r="B302" s="30"/>
      <c r="C302" s="31"/>
      <c r="D302" s="32"/>
      <c r="E302" s="33"/>
      <c r="F302" s="31"/>
      <c r="G302" s="34"/>
      <c r="H302" s="35"/>
      <c r="I302" s="35"/>
      <c r="J302" s="36"/>
      <c r="K302" s="37"/>
    </row>
    <row r="303" spans="1:11">
      <c r="A303" s="29"/>
      <c r="B303" s="30"/>
      <c r="C303" s="31"/>
      <c r="D303" s="32"/>
      <c r="E303" s="33"/>
      <c r="F303" s="31"/>
      <c r="G303" s="34"/>
      <c r="H303" s="35"/>
      <c r="I303" s="35"/>
      <c r="J303" s="36"/>
      <c r="K303" s="37"/>
    </row>
    <row r="304" spans="1:11">
      <c r="A304" s="29"/>
      <c r="B304" s="30"/>
      <c r="C304" s="31"/>
      <c r="D304" s="32"/>
      <c r="E304" s="33"/>
      <c r="F304" s="31"/>
      <c r="G304" s="34"/>
      <c r="H304" s="35"/>
      <c r="I304" s="35"/>
      <c r="J304" s="36"/>
      <c r="K304" s="37"/>
    </row>
    <row r="305" spans="1:11">
      <c r="A305" s="29"/>
      <c r="B305" s="30"/>
      <c r="C305" s="31"/>
      <c r="D305" s="32"/>
      <c r="E305" s="33"/>
      <c r="F305" s="31"/>
      <c r="G305" s="34"/>
      <c r="H305" s="35"/>
      <c r="I305" s="35"/>
      <c r="J305" s="36"/>
      <c r="K305" s="37"/>
    </row>
    <row r="306" spans="1:11">
      <c r="A306" s="29"/>
      <c r="B306" s="30"/>
      <c r="C306" s="31"/>
      <c r="D306" s="32"/>
      <c r="E306" s="33"/>
      <c r="F306" s="31"/>
      <c r="G306" s="34"/>
      <c r="H306" s="35"/>
      <c r="I306" s="35"/>
      <c r="J306" s="36"/>
      <c r="K306" s="37"/>
    </row>
    <row r="307" spans="1:11">
      <c r="A307" s="29"/>
      <c r="B307" s="30"/>
      <c r="C307" s="31"/>
      <c r="D307" s="32"/>
      <c r="E307" s="33"/>
      <c r="F307" s="31"/>
      <c r="G307" s="34"/>
      <c r="H307" s="35"/>
      <c r="I307" s="35"/>
      <c r="J307" s="36"/>
      <c r="K307" s="37"/>
    </row>
    <row r="308" spans="1:11">
      <c r="A308" s="29"/>
      <c r="B308" s="30"/>
      <c r="C308" s="31"/>
      <c r="D308" s="32"/>
      <c r="E308" s="33"/>
      <c r="F308" s="50"/>
      <c r="G308" s="34"/>
      <c r="H308" s="35"/>
      <c r="I308" s="51"/>
      <c r="K308" s="37"/>
    </row>
    <row r="309" spans="1:11">
      <c r="A309" s="29"/>
      <c r="B309" s="30"/>
      <c r="C309" s="31"/>
      <c r="D309" s="32"/>
      <c r="E309" s="33"/>
      <c r="F309" s="50"/>
      <c r="G309" s="34"/>
      <c r="H309" s="35"/>
      <c r="I309" s="51"/>
      <c r="K309" s="37"/>
    </row>
    <row r="310" spans="1:11">
      <c r="A310" s="29"/>
      <c r="B310" s="30"/>
      <c r="C310" s="31"/>
      <c r="D310" s="32"/>
      <c r="E310" s="33"/>
      <c r="F310" s="50"/>
      <c r="G310" s="34"/>
      <c r="H310" s="35"/>
      <c r="I310" s="51"/>
      <c r="K310" s="37"/>
    </row>
    <row r="311" spans="1:11">
      <c r="A311" s="29"/>
      <c r="B311" s="30"/>
      <c r="C311" s="31"/>
      <c r="D311" s="32"/>
      <c r="E311" s="33"/>
      <c r="F311" s="31"/>
      <c r="G311" s="34"/>
      <c r="H311" s="35"/>
      <c r="I311" s="35"/>
      <c r="J311" s="36"/>
      <c r="K311" s="37"/>
    </row>
    <row r="312" spans="1:11">
      <c r="A312" s="29"/>
      <c r="B312" s="30"/>
      <c r="C312" s="31"/>
      <c r="D312" s="32"/>
      <c r="E312" s="33"/>
      <c r="F312" s="31"/>
      <c r="G312" s="34"/>
      <c r="H312" s="35"/>
      <c r="I312" s="35"/>
      <c r="J312" s="36"/>
      <c r="K312" s="37"/>
    </row>
    <row r="313" spans="1:11">
      <c r="A313" s="29"/>
      <c r="B313" s="30"/>
      <c r="C313" s="31"/>
      <c r="D313" s="32"/>
      <c r="E313" s="33"/>
      <c r="F313" s="31"/>
      <c r="G313" s="34"/>
      <c r="H313" s="35"/>
      <c r="I313" s="35"/>
      <c r="J313" s="36"/>
      <c r="K313" s="37"/>
    </row>
    <row r="314" spans="1:11">
      <c r="A314" s="29"/>
      <c r="B314" s="30"/>
      <c r="C314" s="31"/>
      <c r="D314" s="49"/>
      <c r="E314" s="33"/>
      <c r="F314" s="31"/>
      <c r="G314" s="34"/>
      <c r="H314" s="35"/>
      <c r="I314" s="35"/>
      <c r="K314" s="37"/>
    </row>
    <row r="315" spans="1:11">
      <c r="A315" s="29"/>
      <c r="B315" s="30"/>
      <c r="C315" s="31"/>
      <c r="D315" s="49"/>
      <c r="E315" s="33"/>
      <c r="F315" s="31"/>
      <c r="G315" s="34"/>
      <c r="H315" s="35"/>
      <c r="I315" s="35"/>
      <c r="K315" s="37"/>
    </row>
    <row r="316" spans="1:11">
      <c r="A316" s="29"/>
      <c r="B316" s="30"/>
      <c r="C316" s="31"/>
      <c r="D316" s="32"/>
      <c r="E316" s="33"/>
      <c r="F316" s="31"/>
      <c r="G316" s="34"/>
      <c r="H316" s="35"/>
      <c r="I316" s="35"/>
      <c r="K316" s="37"/>
    </row>
    <row r="317" spans="1:11">
      <c r="A317" s="29"/>
      <c r="B317" s="30"/>
      <c r="C317" s="31"/>
      <c r="D317" s="49"/>
      <c r="E317" s="33"/>
      <c r="F317" s="31"/>
      <c r="G317" s="34"/>
      <c r="H317" s="35"/>
      <c r="I317" s="35"/>
      <c r="K317" s="37"/>
    </row>
    <row r="318" spans="1:11">
      <c r="A318" s="29"/>
      <c r="B318" s="30"/>
      <c r="C318" s="31"/>
      <c r="D318" s="49"/>
      <c r="E318" s="33"/>
      <c r="F318" s="31"/>
      <c r="G318" s="34"/>
      <c r="H318" s="35"/>
      <c r="I318" s="35"/>
      <c r="K318" s="37"/>
    </row>
    <row r="319" spans="1:11">
      <c r="A319" s="29"/>
      <c r="B319" s="30"/>
      <c r="C319" s="31"/>
      <c r="D319" s="32"/>
      <c r="E319" s="33"/>
      <c r="F319" s="31"/>
      <c r="G319" s="34"/>
      <c r="H319" s="35"/>
      <c r="I319" s="35"/>
      <c r="K319" s="37"/>
    </row>
    <row r="320" spans="1:11">
      <c r="A320" s="29"/>
      <c r="B320" s="30"/>
      <c r="C320" s="31"/>
      <c r="D320" s="32"/>
      <c r="E320" s="33"/>
      <c r="F320" s="31"/>
      <c r="G320" s="34"/>
      <c r="H320" s="35"/>
      <c r="I320" s="35"/>
      <c r="K320" s="37"/>
    </row>
    <row r="321" spans="1:11">
      <c r="A321" s="29"/>
      <c r="B321" s="30"/>
      <c r="C321" s="31"/>
      <c r="D321" s="32"/>
      <c r="E321" s="33"/>
      <c r="F321" s="31"/>
      <c r="G321" s="34"/>
      <c r="H321" s="35"/>
      <c r="I321" s="35"/>
      <c r="K321" s="37"/>
    </row>
    <row r="322" spans="1:11">
      <c r="A322" s="29"/>
      <c r="B322" s="30"/>
      <c r="C322" s="31"/>
      <c r="D322" s="32"/>
      <c r="E322" s="33"/>
      <c r="F322" s="31"/>
      <c r="G322" s="38"/>
      <c r="H322" s="35"/>
      <c r="I322" s="35"/>
      <c r="K322" s="37"/>
    </row>
    <row r="323" spans="1:11">
      <c r="A323" s="42"/>
      <c r="B323" s="52"/>
      <c r="C323" s="46"/>
      <c r="D323" s="45"/>
      <c r="E323" s="46"/>
      <c r="F323" s="31"/>
      <c r="G323" s="31"/>
      <c r="H323" s="35"/>
      <c r="I323" s="54"/>
      <c r="J323" s="36"/>
      <c r="K323" s="40"/>
    </row>
    <row r="324" spans="1:11">
      <c r="A324" s="29"/>
      <c r="B324" s="30"/>
      <c r="C324" s="31"/>
      <c r="D324" s="32"/>
      <c r="E324" s="33"/>
      <c r="F324" s="31"/>
      <c r="G324" s="34"/>
      <c r="H324" s="35"/>
      <c r="I324" s="35"/>
      <c r="J324" s="36"/>
      <c r="K324" s="37"/>
    </row>
    <row r="325" spans="1:11">
      <c r="A325" s="29"/>
      <c r="B325" s="30"/>
      <c r="C325" s="31"/>
      <c r="D325" s="32"/>
      <c r="E325" s="33"/>
      <c r="F325" s="41"/>
      <c r="G325" s="34"/>
      <c r="H325" s="35"/>
      <c r="I325" s="35"/>
      <c r="K325" s="37"/>
    </row>
    <row r="326" spans="1:11">
      <c r="A326" s="29"/>
      <c r="B326" s="30"/>
      <c r="C326" s="31"/>
      <c r="D326" s="32"/>
      <c r="E326" s="33"/>
      <c r="F326" s="41"/>
      <c r="G326" s="34"/>
      <c r="H326" s="35"/>
      <c r="I326" s="35"/>
      <c r="K326" s="37"/>
    </row>
    <row r="327" spans="1:11">
      <c r="A327" s="29"/>
      <c r="B327" s="30"/>
      <c r="C327" s="31"/>
      <c r="D327" s="32"/>
      <c r="E327" s="33"/>
      <c r="F327" s="31"/>
      <c r="G327" s="34"/>
      <c r="H327" s="35"/>
      <c r="I327" s="35"/>
      <c r="J327" s="36"/>
      <c r="K327" s="37"/>
    </row>
    <row r="328" spans="1:11">
      <c r="A328" s="29"/>
      <c r="B328" s="30"/>
      <c r="C328" s="31"/>
      <c r="D328" s="32"/>
      <c r="E328" s="33"/>
      <c r="F328" s="31"/>
      <c r="G328" s="34"/>
      <c r="H328" s="35"/>
      <c r="I328" s="35"/>
      <c r="J328" s="36"/>
      <c r="K328" s="37"/>
    </row>
    <row r="329" spans="1:11">
      <c r="A329" s="29"/>
      <c r="B329" s="30"/>
      <c r="C329" s="31"/>
      <c r="D329" s="49"/>
      <c r="E329" s="33"/>
      <c r="F329" s="31"/>
      <c r="G329" s="34"/>
      <c r="H329" s="35"/>
      <c r="I329" s="35"/>
      <c r="K329" s="37"/>
    </row>
    <row r="330" spans="1:11">
      <c r="A330" s="29"/>
      <c r="B330" s="30"/>
      <c r="C330" s="31"/>
      <c r="D330" s="32"/>
      <c r="E330" s="33"/>
      <c r="F330" s="31"/>
      <c r="G330" s="34"/>
      <c r="H330" s="35"/>
      <c r="I330" s="35"/>
      <c r="J330" s="36"/>
      <c r="K330" s="37"/>
    </row>
    <row r="331" spans="1:11">
      <c r="A331" s="29"/>
      <c r="B331" s="30"/>
      <c r="C331" s="31"/>
      <c r="D331" s="32"/>
      <c r="E331" s="33"/>
      <c r="F331" s="31"/>
      <c r="G331" s="34"/>
      <c r="H331" s="35"/>
      <c r="I331" s="35"/>
      <c r="J331" s="36"/>
      <c r="K331" s="37"/>
    </row>
    <row r="332" spans="1:11">
      <c r="A332" s="29"/>
      <c r="B332" s="30"/>
      <c r="C332" s="31"/>
      <c r="D332" s="32"/>
      <c r="E332" s="33"/>
      <c r="F332" s="31"/>
      <c r="G332" s="34"/>
      <c r="H332" s="35"/>
      <c r="I332" s="35"/>
      <c r="J332" s="36"/>
      <c r="K332" s="37"/>
    </row>
    <row r="333" spans="1:11">
      <c r="A333" s="29"/>
      <c r="B333" s="30"/>
      <c r="C333" s="31"/>
      <c r="D333" s="32"/>
      <c r="E333" s="33"/>
      <c r="F333" s="31"/>
      <c r="G333" s="34"/>
      <c r="H333" s="35"/>
      <c r="I333" s="35"/>
      <c r="J333" s="36"/>
      <c r="K333" s="37"/>
    </row>
    <row r="334" spans="1:11">
      <c r="A334" s="29"/>
      <c r="B334" s="30"/>
      <c r="C334" s="31"/>
      <c r="D334" s="32"/>
      <c r="E334" s="33"/>
      <c r="F334" s="31"/>
      <c r="G334" s="34"/>
      <c r="H334" s="35"/>
      <c r="I334" s="35"/>
      <c r="J334" s="36"/>
      <c r="K334" s="37"/>
    </row>
    <row r="335" spans="1:11">
      <c r="A335" s="29"/>
      <c r="B335" s="30"/>
      <c r="C335" s="31"/>
      <c r="D335" s="32"/>
      <c r="E335" s="33"/>
      <c r="F335" s="31"/>
      <c r="G335" s="34"/>
      <c r="H335" s="35"/>
      <c r="I335" s="35"/>
      <c r="J335" s="36"/>
      <c r="K335" s="37"/>
    </row>
    <row r="336" spans="1:11">
      <c r="A336" s="29"/>
      <c r="B336" s="30"/>
      <c r="C336" s="31"/>
      <c r="D336" s="32"/>
      <c r="E336" s="33"/>
      <c r="F336" s="31"/>
      <c r="G336" s="34"/>
      <c r="H336" s="35"/>
      <c r="I336" s="35"/>
      <c r="J336" s="36"/>
      <c r="K336" s="37"/>
    </row>
    <row r="337" spans="1:11">
      <c r="A337" s="29"/>
      <c r="B337" s="30"/>
      <c r="C337" s="31"/>
      <c r="D337" s="32"/>
      <c r="E337" s="33"/>
      <c r="F337" s="31"/>
      <c r="G337" s="34"/>
      <c r="H337" s="35"/>
      <c r="I337" s="35"/>
      <c r="J337" s="36"/>
      <c r="K337" s="37"/>
    </row>
    <row r="338" spans="1:11">
      <c r="A338" s="29"/>
      <c r="B338" s="30"/>
      <c r="C338" s="31"/>
      <c r="D338" s="32"/>
      <c r="E338" s="33"/>
      <c r="F338" s="31"/>
      <c r="G338" s="34"/>
      <c r="H338" s="35"/>
      <c r="I338" s="35"/>
      <c r="J338" s="36"/>
      <c r="K338" s="37"/>
    </row>
    <row r="339" spans="1:11">
      <c r="A339" s="29"/>
      <c r="B339" s="30"/>
      <c r="C339" s="31"/>
      <c r="D339" s="32"/>
      <c r="E339" s="33"/>
      <c r="F339" s="31"/>
      <c r="G339" s="34"/>
      <c r="H339" s="35"/>
      <c r="I339" s="35"/>
      <c r="J339" s="36"/>
      <c r="K339" s="37"/>
    </row>
    <row r="340" spans="1:11">
      <c r="A340" s="29"/>
      <c r="B340" s="30"/>
      <c r="C340" s="31"/>
      <c r="D340" s="32"/>
      <c r="E340" s="33"/>
      <c r="F340" s="31"/>
      <c r="G340" s="34"/>
      <c r="H340" s="35"/>
      <c r="I340" s="35"/>
      <c r="J340" s="36"/>
      <c r="K340" s="37"/>
    </row>
    <row r="341" spans="1:11">
      <c r="A341" s="29"/>
      <c r="B341" s="30"/>
      <c r="C341" s="31"/>
      <c r="D341" s="32"/>
      <c r="E341" s="33"/>
      <c r="F341" s="31"/>
      <c r="G341" s="34"/>
      <c r="H341" s="35"/>
      <c r="I341" s="35"/>
      <c r="J341" s="36"/>
      <c r="K341" s="37"/>
    </row>
    <row r="342" spans="1:11">
      <c r="A342" s="29"/>
      <c r="B342" s="30"/>
      <c r="C342" s="31"/>
      <c r="D342" s="32"/>
      <c r="E342" s="33"/>
      <c r="F342" s="31"/>
      <c r="G342" s="34"/>
      <c r="H342" s="35"/>
      <c r="I342" s="39"/>
      <c r="J342" s="36"/>
      <c r="K342" s="40"/>
    </row>
    <row r="343" spans="1:11">
      <c r="A343" s="42"/>
      <c r="B343" s="43"/>
      <c r="C343" s="55"/>
      <c r="D343" s="45"/>
      <c r="E343" s="46"/>
      <c r="F343" s="31"/>
      <c r="G343" s="43"/>
      <c r="H343" s="35"/>
      <c r="I343" s="48"/>
      <c r="K343" s="37"/>
    </row>
    <row r="344" spans="1:11">
      <c r="A344" s="42"/>
      <c r="B344" s="52"/>
      <c r="C344" s="46"/>
      <c r="D344" s="45"/>
      <c r="E344" s="46"/>
      <c r="F344" s="31"/>
      <c r="G344" s="31"/>
      <c r="H344" s="35"/>
      <c r="I344" s="54"/>
      <c r="J344" s="36"/>
      <c r="K344" s="40"/>
    </row>
    <row r="345" spans="1:11">
      <c r="A345" s="42"/>
      <c r="B345" s="52"/>
      <c r="C345" s="46"/>
      <c r="D345" s="45"/>
      <c r="E345" s="46"/>
      <c r="F345" s="31"/>
      <c r="G345" s="31"/>
      <c r="H345" s="35"/>
      <c r="I345" s="54"/>
      <c r="J345" s="36"/>
      <c r="K345" s="40"/>
    </row>
    <row r="346" spans="1:11">
      <c r="A346" s="29"/>
      <c r="B346" s="30"/>
      <c r="C346" s="31"/>
      <c r="D346" s="32"/>
      <c r="E346" s="33"/>
      <c r="F346" s="31"/>
      <c r="G346" s="34"/>
      <c r="H346" s="35"/>
      <c r="I346" s="35"/>
      <c r="J346" s="36"/>
      <c r="K346" s="37"/>
    </row>
    <row r="347" spans="1:11">
      <c r="A347" s="29"/>
      <c r="B347" s="30"/>
      <c r="C347" s="31"/>
      <c r="D347" s="32"/>
      <c r="E347" s="33"/>
      <c r="F347" s="31"/>
      <c r="G347" s="38"/>
      <c r="H347" s="35"/>
      <c r="I347" s="35"/>
      <c r="K347" s="37"/>
    </row>
    <row r="348" spans="1:11">
      <c r="A348" s="29"/>
      <c r="B348" s="30"/>
      <c r="C348" s="31"/>
      <c r="D348" s="32"/>
      <c r="E348" s="33"/>
      <c r="F348" s="31"/>
      <c r="G348" s="38"/>
      <c r="H348" s="35"/>
      <c r="I348" s="35"/>
      <c r="K348" s="37"/>
    </row>
    <row r="349" spans="1:11">
      <c r="A349" s="29"/>
      <c r="B349" s="30"/>
      <c r="C349" s="31"/>
      <c r="D349" s="32"/>
      <c r="E349" s="33"/>
      <c r="F349" s="31"/>
      <c r="G349" s="34"/>
      <c r="H349" s="35"/>
      <c r="I349" s="35"/>
      <c r="K349" s="37"/>
    </row>
    <row r="350" spans="1:11">
      <c r="A350" s="29"/>
      <c r="B350" s="30"/>
      <c r="C350" s="31"/>
      <c r="D350" s="32"/>
      <c r="E350" s="33"/>
      <c r="F350" s="31"/>
      <c r="G350" s="34"/>
      <c r="H350" s="35"/>
      <c r="I350" s="35"/>
      <c r="K350" s="37"/>
    </row>
    <row r="351" spans="1:11">
      <c r="A351" s="29"/>
      <c r="B351" s="30"/>
      <c r="C351" s="31"/>
      <c r="D351" s="32"/>
      <c r="E351" s="33"/>
      <c r="F351" s="31"/>
      <c r="G351" s="34"/>
      <c r="H351" s="35"/>
      <c r="I351" s="35"/>
      <c r="K351" s="37"/>
    </row>
    <row r="352" spans="1:11">
      <c r="A352" s="29"/>
      <c r="B352" s="30"/>
      <c r="C352" s="31"/>
      <c r="D352" s="32"/>
      <c r="E352" s="33"/>
      <c r="F352" s="31"/>
      <c r="G352" s="34"/>
      <c r="H352" s="35"/>
      <c r="I352" s="35"/>
      <c r="K352" s="37"/>
    </row>
    <row r="353" spans="1:13">
      <c r="A353" s="29"/>
      <c r="B353" s="30"/>
      <c r="C353" s="31"/>
      <c r="D353" s="32"/>
      <c r="E353" s="33"/>
      <c r="F353" s="31"/>
      <c r="G353" s="34"/>
      <c r="H353" s="35"/>
      <c r="I353" s="35"/>
      <c r="K353" s="37"/>
    </row>
    <row r="354" spans="1:13">
      <c r="A354" s="29"/>
      <c r="B354" s="30"/>
      <c r="C354" s="31"/>
      <c r="D354" s="32"/>
      <c r="E354" s="33"/>
      <c r="F354" s="31"/>
      <c r="G354" s="38"/>
      <c r="H354" s="35"/>
      <c r="I354" s="35"/>
      <c r="K354" s="37"/>
    </row>
    <row r="355" spans="1:13">
      <c r="A355" s="29"/>
      <c r="B355" s="30"/>
      <c r="C355" s="31"/>
      <c r="D355" s="32"/>
      <c r="E355" s="33"/>
      <c r="F355" s="31"/>
      <c r="G355" s="38"/>
      <c r="H355" s="35"/>
      <c r="I355" s="35"/>
      <c r="K355" s="37"/>
    </row>
    <row r="356" spans="1:13">
      <c r="A356" s="69"/>
      <c r="B356" s="44"/>
      <c r="C356" s="55"/>
      <c r="D356" s="45"/>
      <c r="E356" s="46"/>
      <c r="F356" s="31"/>
      <c r="G356" s="44"/>
      <c r="H356" s="35"/>
      <c r="I356" s="48"/>
      <c r="J356" s="36"/>
      <c r="K356" s="37"/>
    </row>
    <row r="357" spans="1:13">
      <c r="A357" s="42"/>
      <c r="B357" s="52"/>
      <c r="C357" s="46"/>
      <c r="D357" s="45"/>
      <c r="E357" s="46"/>
      <c r="F357" s="31"/>
      <c r="G357" s="31"/>
      <c r="H357" s="35"/>
      <c r="I357" s="54"/>
      <c r="J357" s="36"/>
      <c r="K357" s="40"/>
    </row>
    <row r="358" spans="1:13">
      <c r="D358" s="37"/>
      <c r="J358" s="70"/>
      <c r="K358" s="70"/>
      <c r="M358" s="70"/>
    </row>
    <row r="359" spans="1:13">
      <c r="J359" s="70"/>
      <c r="K359" s="23"/>
    </row>
  </sheetData>
  <sortState ref="A2:K357">
    <sortCondition ref="A2:A35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Foglio1</vt:lpstr>
      <vt:lpstr>Foglio1 (2)</vt:lpstr>
      <vt:lpstr>Foglio2</vt:lpstr>
      <vt:lpstr>Foglio3</vt:lpstr>
      <vt:lpstr>Foglio1!Titoli_stampa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s.chiani</dc:creator>
  <cp:lastModifiedBy>bartarelli</cp:lastModifiedBy>
  <cp:lastPrinted>2018-07-25T12:08:51Z</cp:lastPrinted>
  <dcterms:created xsi:type="dcterms:W3CDTF">2018-04-05T09:49:23Z</dcterms:created>
  <dcterms:modified xsi:type="dcterms:W3CDTF">2018-10-03T13:13:06Z</dcterms:modified>
</cp:coreProperties>
</file>